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на совет депутатов\2025\решение № __  от __.06.2025\"/>
    </mc:Choice>
  </mc:AlternateContent>
  <bookViews>
    <workbookView xWindow="0" yWindow="0" windowWidth="28800" windowHeight="11835" activeTab="4"/>
  </bookViews>
  <sheets>
    <sheet name="01.25" sheetId="1" r:id="rId1"/>
    <sheet name="03.25" sheetId="2" r:id="rId2"/>
    <sheet name="04.25" sheetId="3" r:id="rId3"/>
    <sheet name="05.25" sheetId="4" r:id="rId4"/>
    <sheet name="06.25" sheetId="5" r:id="rId5"/>
  </sheets>
  <definedNames>
    <definedName name="_xlnm.Print_Area" localSheetId="0">'01.25'!$A$1:$E$30</definedName>
    <definedName name="_xlnm.Print_Area" localSheetId="1">'03.25'!$A$1:$E$53</definedName>
    <definedName name="_xlnm.Print_Area" localSheetId="2">'04.25'!$A$1:$E$59</definedName>
    <definedName name="_xlnm.Print_Area" localSheetId="3">'05.25'!$A$1:$E$62</definedName>
    <definedName name="_xlnm.Print_Area" localSheetId="4">'06.25'!$A$1:$E$41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9" i="5" l="1"/>
  <c r="B39" i="5"/>
  <c r="E16" i="5"/>
  <c r="E15" i="5" s="1"/>
  <c r="E19" i="5" s="1"/>
  <c r="D35" i="5" l="1"/>
  <c r="E39" i="5"/>
  <c r="F39" i="5" s="1"/>
  <c r="D51" i="4"/>
  <c r="D52" i="4"/>
  <c r="B60" i="4" l="1"/>
  <c r="D60" i="4"/>
  <c r="E18" i="4" l="1"/>
  <c r="E15" i="4"/>
  <c r="E19" i="4"/>
  <c r="E60" i="4"/>
  <c r="F60" i="4" s="1"/>
  <c r="D56" i="4"/>
  <c r="E22" i="4"/>
  <c r="E24" i="4" l="1"/>
  <c r="D57" i="3"/>
  <c r="D48" i="3"/>
  <c r="D37" i="3" l="1"/>
  <c r="D38" i="3"/>
  <c r="B57" i="3" l="1"/>
  <c r="E19" i="3"/>
  <c r="E21" i="3"/>
  <c r="E15" i="3" l="1"/>
  <c r="E57" i="3" l="1"/>
  <c r="F57" i="3" s="1"/>
  <c r="D53" i="3"/>
  <c r="E18" i="3"/>
  <c r="E23" i="3" s="1"/>
  <c r="D35" i="2" l="1"/>
  <c r="D32" i="2"/>
  <c r="D44" i="2" l="1"/>
  <c r="D43" i="2"/>
  <c r="E16" i="2" l="1"/>
  <c r="E15" i="2" s="1"/>
  <c r="E20" i="2" s="1"/>
  <c r="D34" i="2"/>
  <c r="D51" i="2" l="1"/>
  <c r="B51" i="2"/>
  <c r="D47" i="2"/>
  <c r="E51" i="2" l="1"/>
  <c r="F51" i="2" s="1"/>
  <c r="D28" i="1"/>
  <c r="D20" i="1"/>
  <c r="D21" i="1"/>
  <c r="D17" i="1"/>
  <c r="B28" i="1" l="1"/>
  <c r="D24" i="1" l="1"/>
  <c r="E28" i="1" l="1"/>
  <c r="F28" i="1" s="1"/>
</calcChain>
</file>

<file path=xl/sharedStrings.xml><?xml version="1.0" encoding="utf-8"?>
<sst xmlns="http://schemas.openxmlformats.org/spreadsheetml/2006/main" count="325" uniqueCount="123">
  <si>
    <t>ПОЯСНИТЕЛЬНАЯ ЗАПИСКА</t>
  </si>
  <si>
    <t>Финансово-экономического отдела администрации г.п.Коммунистический</t>
  </si>
  <si>
    <t>Расходы</t>
  </si>
  <si>
    <t>Направление расходов</t>
  </si>
  <si>
    <t>Классификация бюджета</t>
  </si>
  <si>
    <t>Сумма</t>
  </si>
  <si>
    <t>Примечание</t>
  </si>
  <si>
    <t>Муниципальная программа "Управление муниципальным имуществом городского поселения Коммунистический "</t>
  </si>
  <si>
    <t>Муниципальная программа «Развитие культуры городского поселения Коммунистический »</t>
  </si>
  <si>
    <t>Доходы</t>
  </si>
  <si>
    <t>Дефицит</t>
  </si>
  <si>
    <t>Начальник ФЭО</t>
  </si>
  <si>
    <t>Муниципальная программа «Обеспечение деятельности органов местного самоуправления городского поселения Коммунистический»</t>
  </si>
  <si>
    <t>Муниципальная программа «Развитие культуры городского поселения Коммунистический»</t>
  </si>
  <si>
    <t>Молчанова И.С.</t>
  </si>
  <si>
    <t>Непрограммные расходы</t>
  </si>
  <si>
    <t>Муниципальная программа «Развитие транспортной системы городского поселения Коммунистический»</t>
  </si>
  <si>
    <t>0409 08 4 01 99990 240</t>
  </si>
  <si>
    <t>0401 11 4 01 99990 610</t>
  </si>
  <si>
    <t>0501 07 4 03 99990 240</t>
  </si>
  <si>
    <t>0410 01 4 02 99990 240</t>
  </si>
  <si>
    <t>0113 40 0 01 99990 830</t>
  </si>
  <si>
    <t>0113 40 0 01 99990 850</t>
  </si>
  <si>
    <t xml:space="preserve">          к проекту Решения Совета депутатов «О внесении изменений и дополнений в Решение Совета депутатов от 25.12.2024г № 17 «О бюджете городского поселения Коммунистический на 2025 год и на плановый период 2026 и 2027 годов».</t>
  </si>
  <si>
    <t xml:space="preserve">          Внесение изменений связано с необходимостью распределения переходящего остатка.</t>
  </si>
  <si>
    <t xml:space="preserve">           В соответствии с пунктом 2 части 10 статьи 35 Федерального закона от 06.10.2003 № 131-ФЗ «Об общих принципах организации местного самоуправления в Российской Федерации» утверждение местного бюджета находится в исключительной компетенции представительного органа муниципального образования.</t>
  </si>
  <si>
    <t xml:space="preserve">           В соответствии с Уставом г.п.Коммунистический, утверждение бюджета городского поселения и отчета об его исполнении относится к исключительной компетенции Совета поселения.</t>
  </si>
  <si>
    <t xml:space="preserve">            Таким образом, принятие решения Совета депутатов г.п. Коммунистический "О внесении изменений и дополнений в решение Совета депутатов г.п.Коммунистический  от 25.12.2024г  № 17 «О бюджете городского поселения Коммунистический на 2025 год и на плановый период 2026 и 2027 годов» находится в пределах компетенции представительного органа муниципального образования г.п. Коммунистический.</t>
  </si>
  <si>
    <t xml:space="preserve">          Представленное решение Совета депутатов г.п. Коммунистический «О внесении изменений и дополнений в решение Совета депутатов г.п.Коммунистический  от 25.12.2024г № 17 «О бюджете городского поселения Коммунистический на 2025 год и на плановый период 2026 и 2027 годов» содержит все необходимые характеристики и параметры, предусмотренные Бюджетным кодексом РФ.</t>
  </si>
  <si>
    <t xml:space="preserve">           С учетом изложенного, предложенный проект не содержит предпосылок и условий для коррупционных действий и решений.</t>
  </si>
  <si>
    <t xml:space="preserve">            ФЭО Администрации предлагает внести следующие  изменения  в решение Совета депутатов г.п.Коммунистический от от 25.12.2024г №17 «О бюджете городского поселения Коммунистический на 2025 год и на плановый период 2026 и 2027 годов»:</t>
  </si>
  <si>
    <t>Общий объем на 2025 год  составит:</t>
  </si>
  <si>
    <t>2025 год</t>
  </si>
  <si>
    <t xml:space="preserve">            1. Переходящий статок средств в сумме 3 297 921,04 руб. распределить   в расходной части бюджета, приложения 4, 6, 8, 10,12,14  к Решению Совета депутатов от 25.12.2024г. № 17 «О бюджете городского поселения Коммунистический на  2025 год и на плановый период 2026 и 2027 годов» изложить в новой редакции согласно приложениям  1,2,3,4,5,6  к настоящему решению, а именно:</t>
  </si>
  <si>
    <t>административный штраф пожводоемы</t>
  </si>
  <si>
    <t>0113 07 4 02 99990 240</t>
  </si>
  <si>
    <t>уточнены лимиты на ЦЗ</t>
  </si>
  <si>
    <t>уточнены лимиты на тех.план ул.Обская</t>
  </si>
  <si>
    <t>уточнены лимиты на взносы по кап.ремонту (увелич.тарифов)</t>
  </si>
  <si>
    <t>0801 11 4 03 00590 610</t>
  </si>
  <si>
    <t>Муниципальная программа «Развитие физической культуры и спорта на территории городского поселения Коммунистический»</t>
  </si>
  <si>
    <t>1101 12 4 04 00590 610</t>
  </si>
  <si>
    <t>уточнены лимиты на дорожный фонд</t>
  </si>
  <si>
    <t>уточнены лимиты на ул.связи за декабрь 2024г</t>
  </si>
  <si>
    <t>уточнены лимиты на з/пл и коммун.услуги за декабрь</t>
  </si>
  <si>
    <t>уточнены лимиты на з/пл и коммун.услуги за декабрь 2024г</t>
  </si>
  <si>
    <t>0113 07 4 03 99990 240</t>
  </si>
  <si>
    <t>передвинуты лимиты с коммунальных услуг</t>
  </si>
  <si>
    <t>0401 11 4 01 85060 610</t>
  </si>
  <si>
    <t>0501 07 4 01 99990 240</t>
  </si>
  <si>
    <t>передвинуты лимиты на кадастровые работы</t>
  </si>
  <si>
    <t>передвинуты лимиты с эл.энергии жилфонд</t>
  </si>
  <si>
    <t>0801 11 4 01 00590 610</t>
  </si>
  <si>
    <t>передвинуты лимиты на речевое оповещение</t>
  </si>
  <si>
    <t>передвинуты лимиты на выплыты по б\листам</t>
  </si>
  <si>
    <t>0409 08 4 02 99990 240</t>
  </si>
  <si>
    <t>передвинуты лимиты с уличного освещения на содержание дорог</t>
  </si>
  <si>
    <t>получены лимиты на ЦЗ (окружные средства)</t>
  </si>
  <si>
    <t>получены лимиты наказы избирателей (окруж. средства)</t>
  </si>
  <si>
    <t>0102 01 4 01 02030 120</t>
  </si>
  <si>
    <t>передвинуты лимиты на административный штраф</t>
  </si>
  <si>
    <t>0104 01 4 01 02040 120</t>
  </si>
  <si>
    <t>пердвинуты лимиты на повышение квалификации</t>
  </si>
  <si>
    <t xml:space="preserve">           1.  В приложении 2 «Доходы бюджета городского поселения Коммунистический на 2025 год» увеличить плановые назначения, в том числе:</t>
  </si>
  <si>
    <t>2 02 00000 00 0000 000</t>
  </si>
  <si>
    <t>Безвозмездные поступления от других бюджетов бюджетной системы Российской Федерации</t>
  </si>
  <si>
    <t>2 02 49999 13 0000 150</t>
  </si>
  <si>
    <t xml:space="preserve">Прочие межбюджетные трансферты, передаваемые бюджетам городских поселений, в том числе:                            </t>
  </si>
  <si>
    <t>Итого</t>
  </si>
  <si>
    <t>Уведомление ФЭУ администрации Советского района  №0080 от 11.02.2025    - реализация мероприятий по содействию трудоустройству граждан</t>
  </si>
  <si>
    <t>Уведомление ФЭУ администрации Советского района  №0128 от 24.02.2025    - наказы избирателей депутатам Думы ХМАО-Югры</t>
  </si>
  <si>
    <t>0104 01 4 02 02040 240</t>
  </si>
  <si>
    <t>0801 11 4 01 85160 610</t>
  </si>
  <si>
    <t>0503 08 4 02 99990 240</t>
  </si>
  <si>
    <t>Муниципальная программа "Формирование современной городской среды городского поселения Коммунистический"</t>
  </si>
  <si>
    <t>0503 09 4 02 99990 240</t>
  </si>
  <si>
    <t>передвинуты лимиты на вывоз ТКО</t>
  </si>
  <si>
    <t xml:space="preserve">            1. Доходыв сумме 556 697,09 руб. распределить   в расходной части бюджета, приложения 4, 6, 8, 10,12,14  к Решению Совета депутатов от 25.12.2024г. № 17 «О бюджете городского поселения Коммунистический на  2025 год и на плановый период 2026 и 2027 годов» изложить в новой редакции согласно приложениям  1,2,3,4,5,6  к настоящему решению, а именно:</t>
  </si>
  <si>
    <t xml:space="preserve">            Приложение  2 к Решению Совета депутатов от 25.12.2024г. №17 «О бюджете городского поселения Коммунистический на  2025 год и на плановый период 2026 и 2027 годов» изложить в новой редакции согласно приложению  1  к настоящему решению.</t>
  </si>
  <si>
    <t>Уведомление ФЭУ администрации Советского района  №0245 от 18.04.2025    - мероприятия к 9 мая</t>
  </si>
  <si>
    <t xml:space="preserve"> 2 07 05030 13 0000 155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</si>
  <si>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городских поселений</t>
  </si>
  <si>
    <t>1 00 00000 00 0000 000</t>
  </si>
  <si>
    <t>НАЛОГОВЫЕ И НЕНАЛОГОВЫЕ ДОХОДЫ</t>
  </si>
  <si>
    <t>1 01  0200 01 0000 110</t>
  </si>
  <si>
    <t xml:space="preserve">Налог на доходы физических лиц </t>
  </si>
  <si>
    <t>1 01 02210 01 0000 110</t>
  </si>
  <si>
    <t>2 07 00000 00 0000 000</t>
  </si>
  <si>
    <t>передвинуты лимиты на админ.штраф (кладбище, тротуары)</t>
  </si>
  <si>
    <t>передвинуты лимиты на аккарицидную обработку</t>
  </si>
  <si>
    <t>Муниципальная программа "Профилактика правонарушений на территории городского поселения Коммунистический "</t>
  </si>
  <si>
    <t>0314 05 4 01 S2300 120</t>
  </si>
  <si>
    <t>0314 05 4 01 S2300 240</t>
  </si>
  <si>
    <t>передвинуты лимиты на почтовые расходы</t>
  </si>
  <si>
    <t>0801 11 4 02 99990 610</t>
  </si>
  <si>
    <t>получены лимиты на мероприятия к 9 мая</t>
  </si>
  <si>
    <t xml:space="preserve"> уточнены лимиты на софинансирование по дорогам</t>
  </si>
  <si>
    <t xml:space="preserve">            1. Доходы в сумме 420 000,00 руб. распределить   в расходной части бюджета, приложения 4, 6, 8, 10,12,14,16  к Решению Совета депутатов от 25.12.2024г. № 17 «О бюджете городского поселения Коммунистический на  2025 год и на плановый период 2026 и 2027 годов» изложить в новой редакции согласно приложениям  1,2,3,4,5,6,7  к настоящему решению, а именно:</t>
  </si>
  <si>
    <t>0410 01 4 01 99990 240</t>
  </si>
  <si>
    <t>Инициативные платежи, зачисляемые в бюджеты городских поселений (проект "Благоустройство кладбища г.п. Коммунистический")</t>
  </si>
  <si>
    <t>1 17 15030 13 2752 150</t>
  </si>
  <si>
    <t>1 17 15030 13 2753 150</t>
  </si>
  <si>
    <t>Уведомление ФЭУ администрации Советского района  №0299 от 13.05.2025    - инициативный проект "Благоустройство кладбища г.п. Коммунистический"</t>
  </si>
  <si>
    <t>0503 09 4 02 82753 240</t>
  </si>
  <si>
    <t>на инициативный проект "Благоустройство кладбища г.п. Коммунистический"</t>
  </si>
  <si>
    <t>0503 09 4 02 S2753 240</t>
  </si>
  <si>
    <t>Инициативные платежи, зачисляемые в бюджеты городских поселений (проект "Сила Воли Объединяет")</t>
  </si>
  <si>
    <t>1101 12 4 04 S2752 240</t>
  </si>
  <si>
    <t>передвинуты лимиты на ЦЗ</t>
  </si>
  <si>
    <t xml:space="preserve">            1. Доходы в сумме 953 435,00 руб. распределить   в расходной части бюджета, приложения 4, 6, 8, 10,12,14,16  к Решению Совета депутатов от 25.12.2024г. № 17 «О бюджете городского поселения Коммунистический на  2025 год и на плановый период 2026 и 2027 годов» изложить в новой редакции согласно приложениям  1,2,3,4,5,6,7  к настоящему решению, а именно:</t>
  </si>
  <si>
    <t>Уведомление ФЭУ администрации Советского района  №0299 от 13.05.2025    - инициативный проект "Сила Воли Объединяет"</t>
  </si>
  <si>
    <t>на инициативный проект "Сила Воли Объединяет"</t>
  </si>
  <si>
    <t>1101 12 4 04 82752 240</t>
  </si>
  <si>
    <t>0801 11 4 02 00590 610</t>
  </si>
  <si>
    <t>передвинуты лимиты на Доску Почета</t>
  </si>
  <si>
    <t>Уведомление ФЭУ администрации Советского района  №0349 от 05.06.2025    - инициативный проект "Благоустройство кладбища г.п. Коммунистический"</t>
  </si>
  <si>
    <t>Уведомление ФЭУ администрации Советского района  №0349 от 05.06.2025    - инициативный проект "Сила Воли Объединяет"</t>
  </si>
  <si>
    <t>0503 04 4 01 99990 540</t>
  </si>
  <si>
    <t>1101 04 4 01 99990 540</t>
  </si>
  <si>
    <t xml:space="preserve">            1. Доходы в сумме 280 030,50 руб. распределить   в расходной части бюджета, приложения 4, 6, 8, 10,12,14  к Решению Совета депутатов от 25.12.2024г. № 17 «О бюджете городского поселения Коммунистический на  2025 год и на плановый период 2026 и 2027 годов» изложить в новой редакции согласно приложениям  1,2,3,4,5,6 к настоящему решению, а именно:</t>
  </si>
  <si>
    <t>передвинуты лимиты на з/пл</t>
  </si>
  <si>
    <t>Муниципальная программа "Повышение эффективности управления муниципальными финансами городского поселения Коммунистический"</t>
  </si>
  <si>
    <t>передвинуты лимиты с аккарицидной обработки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</si>
</sst>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family val="2"/>
      <charset val="204"/>
    </font>
    <font>
      <sz val="11"/>
      <name val="Times New Roman"/>
      <family val="1"/>
      <charset val="1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1"/>
    </font>
    <font>
      <sz val="11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>
      <alignment vertical="top"/>
    </xf>
  </cellStyleXfs>
  <cellXfs count="150">
    <xf numFmtId="0" fontId="0" fillId="0" borderId="0" xfId="0">
      <alignment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1" fillId="0" borderId="0" xfId="0" applyFont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" fontId="3" fillId="0" borderId="6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4" fontId="6" fillId="0" borderId="5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2" fontId="2" fillId="0" borderId="0" xfId="0" applyNumberFormat="1" applyFont="1" applyFill="1" applyBorder="1" applyAlignment="1" applyProtection="1">
      <alignment vertical="top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8" fillId="0" borderId="0" xfId="0" applyNumberFormat="1" applyFont="1" applyFill="1" applyBorder="1" applyAlignment="1" applyProtection="1">
      <alignment horizontal="left"/>
    </xf>
    <xf numFmtId="0" fontId="1" fillId="0" borderId="7" xfId="0" applyNumberFormat="1" applyFont="1" applyFill="1" applyBorder="1" applyAlignment="1" applyProtection="1">
      <alignment horizontal="center" vertical="top"/>
    </xf>
    <xf numFmtId="0" fontId="1" fillId="0" borderId="3" xfId="0" applyNumberFormat="1" applyFont="1" applyFill="1" applyBorder="1" applyAlignment="1" applyProtection="1">
      <alignment horizontal="center" vertical="top"/>
    </xf>
    <xf numFmtId="4" fontId="1" fillId="0" borderId="7" xfId="0" applyNumberFormat="1" applyFont="1" applyFill="1" applyBorder="1" applyAlignment="1" applyProtection="1">
      <alignment horizontal="center" vertical="top"/>
    </xf>
    <xf numFmtId="4" fontId="1" fillId="0" borderId="9" xfId="0" applyNumberFormat="1" applyFont="1" applyFill="1" applyBorder="1" applyAlignment="1" applyProtection="1">
      <alignment horizontal="center" vertical="top"/>
    </xf>
    <xf numFmtId="0" fontId="0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/>
    <xf numFmtId="0" fontId="0" fillId="0" borderId="0" xfId="0" applyFont="1" applyAlignment="1"/>
    <xf numFmtId="0" fontId="0" fillId="0" borderId="0" xfId="0" applyAlignment="1"/>
    <xf numFmtId="0" fontId="2" fillId="0" borderId="10" xfId="0" applyNumberFormat="1" applyFont="1" applyFill="1" applyBorder="1" applyAlignment="1" applyProtection="1">
      <alignment horizontal="center" vertical="center" wrapText="1"/>
    </xf>
    <xf numFmtId="4" fontId="0" fillId="0" borderId="0" xfId="0" applyNumberFormat="1">
      <alignment vertical="top"/>
    </xf>
    <xf numFmtId="4" fontId="6" fillId="0" borderId="6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top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4" fontId="11" fillId="0" borderId="10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/>
    </xf>
    <xf numFmtId="4" fontId="8" fillId="0" borderId="10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4" fontId="4" fillId="0" borderId="0" xfId="0" applyNumberFormat="1" applyFont="1" applyBorder="1" applyAlignment="1">
      <alignment horizontal="center" wrapText="1"/>
    </xf>
    <xf numFmtId="0" fontId="9" fillId="0" borderId="3" xfId="0" applyFont="1" applyBorder="1" applyAlignment="1">
      <alignment horizontal="center" vertical="center"/>
    </xf>
    <xf numFmtId="0" fontId="2" fillId="0" borderId="1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top"/>
    </xf>
    <xf numFmtId="0" fontId="3" fillId="0" borderId="0" xfId="0" applyFont="1" applyBorder="1" applyAlignment="1">
      <alignment horizontal="left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17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 wrapText="1"/>
    </xf>
    <xf numFmtId="49" fontId="13" fillId="0" borderId="25" xfId="0" applyNumberFormat="1" applyFont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top"/>
    </xf>
    <xf numFmtId="0" fontId="2" fillId="0" borderId="14" xfId="0" applyNumberFormat="1" applyFont="1" applyFill="1" applyBorder="1" applyAlignment="1" applyProtection="1">
      <alignment vertical="center" wrapText="1"/>
    </xf>
    <xf numFmtId="0" fontId="2" fillId="0" borderId="21" xfId="0" applyNumberFormat="1" applyFont="1" applyFill="1" applyBorder="1" applyAlignment="1" applyProtection="1">
      <alignment vertical="center" wrapText="1"/>
    </xf>
    <xf numFmtId="0" fontId="2" fillId="0" borderId="5" xfId="0" applyNumberFormat="1" applyFont="1" applyFill="1" applyBorder="1" applyAlignment="1" applyProtection="1">
      <alignment vertical="center" wrapText="1"/>
    </xf>
    <xf numFmtId="0" fontId="2" fillId="0" borderId="29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top"/>
    </xf>
    <xf numFmtId="0" fontId="3" fillId="0" borderId="0" xfId="0" applyFont="1" applyBorder="1" applyAlignment="1">
      <alignment horizontal="left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top"/>
    </xf>
    <xf numFmtId="0" fontId="3" fillId="0" borderId="0" xfId="0" applyFont="1" applyBorder="1" applyAlignment="1">
      <alignment horizontal="left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top"/>
    </xf>
    <xf numFmtId="4" fontId="1" fillId="0" borderId="3" xfId="0" applyNumberFormat="1" applyFont="1" applyFill="1" applyBorder="1" applyAlignment="1" applyProtection="1">
      <alignment horizontal="center" vertical="top"/>
    </xf>
    <xf numFmtId="0" fontId="1" fillId="0" borderId="0" xfId="0" applyFont="1" applyBorder="1" applyAlignment="1">
      <alignment vertical="center"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2" fillId="0" borderId="14" xfId="0" applyNumberFormat="1" applyFont="1" applyFill="1" applyBorder="1" applyAlignment="1" applyProtection="1">
      <alignment horizontal="center" vertical="center" wrapText="1"/>
    </xf>
    <xf numFmtId="0" fontId="2" fillId="0" borderId="17" xfId="0" applyNumberFormat="1" applyFont="1" applyFill="1" applyBorder="1" applyAlignment="1" applyProtection="1">
      <alignment horizontal="center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20" xfId="0" applyFont="1" applyBorder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wrapText="1"/>
    </xf>
    <xf numFmtId="0" fontId="7" fillId="0" borderId="20" xfId="0" applyFont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3" fillId="0" borderId="0" xfId="0" applyFont="1" applyBorder="1" applyAlignment="1">
      <alignment vertical="center" wrapText="1"/>
    </xf>
    <xf numFmtId="0" fontId="2" fillId="0" borderId="21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20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9" fillId="0" borderId="22" xfId="0" applyFont="1" applyBorder="1" applyAlignment="1">
      <alignment horizontal="left" vertical="center" wrapText="1"/>
    </xf>
    <xf numFmtId="0" fontId="9" fillId="0" borderId="23" xfId="0" applyFont="1" applyBorder="1" applyAlignment="1">
      <alignment horizontal="left" vertical="center" wrapText="1"/>
    </xf>
    <xf numFmtId="0" fontId="9" fillId="0" borderId="24" xfId="0" applyFont="1" applyBorder="1" applyAlignment="1">
      <alignment horizontal="left" vertical="center" wrapText="1"/>
    </xf>
    <xf numFmtId="0" fontId="12" fillId="0" borderId="26" xfId="0" applyFont="1" applyBorder="1" applyAlignment="1">
      <alignment horizontal="left" vertical="center" wrapText="1"/>
    </xf>
    <xf numFmtId="0" fontId="12" fillId="0" borderId="27" xfId="0" applyFont="1" applyBorder="1" applyAlignment="1">
      <alignment horizontal="left" vertical="center" wrapText="1"/>
    </xf>
    <xf numFmtId="0" fontId="12" fillId="0" borderId="28" xfId="0" applyFont="1" applyBorder="1" applyAlignment="1">
      <alignment horizontal="left" vertical="center" wrapText="1"/>
    </xf>
    <xf numFmtId="0" fontId="12" fillId="0" borderId="22" xfId="0" applyFont="1" applyBorder="1" applyAlignment="1">
      <alignment horizontal="left" vertical="center" wrapText="1"/>
    </xf>
    <xf numFmtId="0" fontId="12" fillId="0" borderId="23" xfId="0" applyFont="1" applyBorder="1" applyAlignment="1">
      <alignment horizontal="left" vertical="center" wrapText="1"/>
    </xf>
    <xf numFmtId="0" fontId="12" fillId="0" borderId="30" xfId="0" applyFont="1" applyBorder="1" applyAlignment="1">
      <alignment horizontal="left" vertical="center" wrapText="1"/>
    </xf>
    <xf numFmtId="0" fontId="12" fillId="0" borderId="26" xfId="0" applyFont="1" applyBorder="1" applyAlignment="1">
      <alignment vertical="center" wrapText="1"/>
    </xf>
    <xf numFmtId="0" fontId="12" fillId="0" borderId="27" xfId="0" applyFont="1" applyBorder="1" applyAlignment="1">
      <alignment vertical="center" wrapText="1"/>
    </xf>
    <xf numFmtId="0" fontId="12" fillId="0" borderId="28" xfId="0" applyFont="1" applyBorder="1" applyAlignment="1">
      <alignment vertical="center" wrapText="1"/>
    </xf>
    <xf numFmtId="0" fontId="5" fillId="0" borderId="31" xfId="0" applyFont="1" applyBorder="1" applyAlignment="1">
      <alignment horizontal="left" vertical="center" wrapText="1"/>
    </xf>
    <xf numFmtId="0" fontId="5" fillId="0" borderId="28" xfId="0" applyFont="1" applyBorder="1" applyAlignment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7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center" vertical="top"/>
    </xf>
    <xf numFmtId="4" fontId="1" fillId="0" borderId="7" xfId="0" applyNumberFormat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horizontal="center" vertical="top"/>
    </xf>
    <xf numFmtId="0" fontId="1" fillId="0" borderId="7" xfId="0" applyNumberFormat="1" applyFont="1" applyFill="1" applyBorder="1" applyAlignment="1" applyProtection="1">
      <alignment horizontal="center" vertical="top"/>
    </xf>
    <xf numFmtId="0" fontId="1" fillId="0" borderId="1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5" fillId="0" borderId="32" xfId="0" applyFont="1" applyBorder="1" applyAlignment="1">
      <alignment horizontal="left" vertical="center" wrapText="1"/>
    </xf>
    <xf numFmtId="0" fontId="5" fillId="0" borderId="33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5516"/>
  <sheetViews>
    <sheetView topLeftCell="A10" zoomScaleNormal="100" workbookViewId="0">
      <selection activeCell="C20" sqref="C20:D20"/>
    </sheetView>
  </sheetViews>
  <sheetFormatPr defaultRowHeight="70.150000000000006" customHeight="1" x14ac:dyDescent="0.2"/>
  <cols>
    <col min="1" max="1" width="20.42578125" customWidth="1"/>
    <col min="2" max="2" width="9.85546875" customWidth="1"/>
    <col min="3" max="3" width="22.42578125" customWidth="1"/>
    <col min="4" max="4" width="20" customWidth="1"/>
    <col min="5" max="5" width="26.140625" customWidth="1"/>
    <col min="6" max="6" width="15.7109375" customWidth="1"/>
    <col min="7" max="7" width="15.42578125" customWidth="1"/>
    <col min="8" max="8" width="13.85546875" customWidth="1"/>
    <col min="9" max="9" width="27" customWidth="1"/>
    <col min="10" max="10" width="14.42578125" style="27" customWidth="1"/>
    <col min="11" max="11" width="10.7109375" customWidth="1"/>
  </cols>
  <sheetData>
    <row r="1" spans="1:11" ht="12.75" customHeight="1" x14ac:dyDescent="0.2">
      <c r="A1" s="90" t="s">
        <v>0</v>
      </c>
      <c r="B1" s="90"/>
      <c r="C1" s="90"/>
      <c r="D1" s="90"/>
      <c r="E1" s="90"/>
      <c r="J1" s="1"/>
      <c r="K1" s="1"/>
    </row>
    <row r="2" spans="1:11" ht="26.25" customHeight="1" x14ac:dyDescent="0.2">
      <c r="A2" s="90" t="s">
        <v>1</v>
      </c>
      <c r="B2" s="90"/>
      <c r="C2" s="90"/>
      <c r="D2" s="90"/>
      <c r="E2" s="90"/>
      <c r="J2" s="1"/>
      <c r="K2" s="1"/>
    </row>
    <row r="3" spans="1:11" ht="50.25" customHeight="1" x14ac:dyDescent="0.2">
      <c r="A3" s="91" t="s">
        <v>23</v>
      </c>
      <c r="B3" s="91"/>
      <c r="C3" s="91"/>
      <c r="D3" s="91"/>
      <c r="E3" s="91"/>
      <c r="J3" s="1"/>
      <c r="K3" s="1"/>
    </row>
    <row r="4" spans="1:11" ht="19.5" customHeight="1" x14ac:dyDescent="0.2">
      <c r="A4" s="89" t="s">
        <v>24</v>
      </c>
      <c r="B4" s="89"/>
      <c r="C4" s="89"/>
      <c r="D4" s="89"/>
      <c r="E4" s="89"/>
      <c r="J4" s="1"/>
      <c r="K4" s="1"/>
    </row>
    <row r="5" spans="1:11" ht="48.75" customHeight="1" x14ac:dyDescent="0.2">
      <c r="A5" s="89" t="s">
        <v>25</v>
      </c>
      <c r="B5" s="89"/>
      <c r="C5" s="89"/>
      <c r="D5" s="89"/>
      <c r="E5" s="89"/>
      <c r="J5" s="1"/>
      <c r="K5" s="1"/>
    </row>
    <row r="6" spans="1:11" ht="33" customHeight="1" x14ac:dyDescent="0.2">
      <c r="A6" s="89" t="s">
        <v>26</v>
      </c>
      <c r="B6" s="89"/>
      <c r="C6" s="89"/>
      <c r="D6" s="89"/>
      <c r="E6" s="89"/>
      <c r="J6" s="1"/>
      <c r="K6" s="1"/>
    </row>
    <row r="7" spans="1:11" ht="66.75" customHeight="1" x14ac:dyDescent="0.2">
      <c r="A7" s="89" t="s">
        <v>27</v>
      </c>
      <c r="B7" s="89"/>
      <c r="C7" s="89"/>
      <c r="D7" s="89"/>
      <c r="E7" s="89"/>
      <c r="J7" s="1"/>
      <c r="K7" s="1"/>
    </row>
    <row r="8" spans="1:11" ht="63" customHeight="1" x14ac:dyDescent="0.2">
      <c r="A8" s="89" t="s">
        <v>28</v>
      </c>
      <c r="B8" s="89"/>
      <c r="C8" s="89"/>
      <c r="D8" s="89"/>
      <c r="E8" s="89"/>
      <c r="J8" s="1"/>
      <c r="K8" s="1"/>
    </row>
    <row r="9" spans="1:11" ht="29.25" customHeight="1" x14ac:dyDescent="0.2">
      <c r="A9" s="89" t="s">
        <v>29</v>
      </c>
      <c r="B9" s="89"/>
      <c r="C9" s="89"/>
      <c r="D9" s="89"/>
      <c r="E9" s="89"/>
      <c r="J9" s="1"/>
      <c r="K9" s="1"/>
    </row>
    <row r="10" spans="1:11" ht="45.75" customHeight="1" x14ac:dyDescent="0.2">
      <c r="A10" s="89" t="s">
        <v>30</v>
      </c>
      <c r="B10" s="89"/>
      <c r="C10" s="89"/>
      <c r="D10" s="89"/>
      <c r="E10" s="89"/>
      <c r="J10" s="1"/>
      <c r="K10" s="1"/>
    </row>
    <row r="11" spans="1:11" ht="13.5" customHeight="1" x14ac:dyDescent="0.2">
      <c r="A11" s="2"/>
      <c r="B11" s="2"/>
      <c r="C11" s="2"/>
      <c r="D11" s="2"/>
      <c r="E11" s="2"/>
      <c r="J11" s="1"/>
      <c r="K11" s="1"/>
    </row>
    <row r="12" spans="1:11" ht="21" customHeight="1" x14ac:dyDescent="0.2">
      <c r="A12" s="94" t="s">
        <v>2</v>
      </c>
      <c r="B12" s="94"/>
      <c r="C12" s="94"/>
      <c r="D12" s="94"/>
      <c r="E12" s="94"/>
      <c r="J12" s="3"/>
      <c r="K12" s="3"/>
    </row>
    <row r="13" spans="1:11" ht="69" customHeight="1" x14ac:dyDescent="0.2">
      <c r="A13" s="95" t="s">
        <v>33</v>
      </c>
      <c r="B13" s="95"/>
      <c r="C13" s="95"/>
      <c r="D13" s="95"/>
      <c r="E13" s="95"/>
      <c r="J13" s="3"/>
      <c r="K13" s="3"/>
    </row>
    <row r="14" spans="1:11" ht="29.85" customHeight="1" x14ac:dyDescent="0.2">
      <c r="A14" s="96" t="s">
        <v>3</v>
      </c>
      <c r="B14" s="96"/>
      <c r="C14" s="4" t="s">
        <v>4</v>
      </c>
      <c r="D14" s="5" t="s">
        <v>5</v>
      </c>
      <c r="E14" s="5" t="s">
        <v>6</v>
      </c>
      <c r="J14" s="3"/>
      <c r="K14" s="3"/>
    </row>
    <row r="15" spans="1:11" ht="3" hidden="1" customHeight="1" x14ac:dyDescent="0.2">
      <c r="A15" s="99" t="s">
        <v>15</v>
      </c>
      <c r="B15" s="100"/>
      <c r="C15" s="6" t="s">
        <v>21</v>
      </c>
      <c r="D15" s="7"/>
      <c r="E15" s="97" t="s">
        <v>34</v>
      </c>
      <c r="J15" s="3"/>
      <c r="K15" s="3"/>
    </row>
    <row r="16" spans="1:11" ht="27" customHeight="1" x14ac:dyDescent="0.2">
      <c r="A16" s="101"/>
      <c r="B16" s="102"/>
      <c r="C16" s="6" t="s">
        <v>22</v>
      </c>
      <c r="D16" s="7">
        <v>70000</v>
      </c>
      <c r="E16" s="98"/>
      <c r="G16" s="32"/>
      <c r="J16" s="3"/>
      <c r="K16" s="3"/>
    </row>
    <row r="17" spans="1:11" ht="45.75" customHeight="1" x14ac:dyDescent="0.2">
      <c r="A17" s="85" t="s">
        <v>7</v>
      </c>
      <c r="B17" s="85"/>
      <c r="C17" s="6" t="s">
        <v>35</v>
      </c>
      <c r="D17" s="7">
        <f>38867.56+12000</f>
        <v>50867.56</v>
      </c>
      <c r="E17" s="8" t="s">
        <v>37</v>
      </c>
      <c r="J17" s="3"/>
      <c r="K17" s="3"/>
    </row>
    <row r="18" spans="1:11" ht="41.25" customHeight="1" x14ac:dyDescent="0.2">
      <c r="A18" s="92" t="s">
        <v>8</v>
      </c>
      <c r="B18" s="93"/>
      <c r="C18" s="6" t="s">
        <v>18</v>
      </c>
      <c r="D18" s="33">
        <v>98949.72</v>
      </c>
      <c r="E18" s="31" t="s">
        <v>36</v>
      </c>
      <c r="J18" s="3"/>
      <c r="K18" s="3"/>
    </row>
    <row r="19" spans="1:11" ht="37.35" customHeight="1" x14ac:dyDescent="0.2">
      <c r="A19" s="85" t="s">
        <v>16</v>
      </c>
      <c r="B19" s="85"/>
      <c r="C19" s="10" t="s">
        <v>17</v>
      </c>
      <c r="D19" s="11">
        <v>2292456.7999999998</v>
      </c>
      <c r="E19" s="12" t="s">
        <v>42</v>
      </c>
      <c r="J19" s="3"/>
      <c r="K19" s="3"/>
    </row>
    <row r="20" spans="1:11" ht="45.75" customHeight="1" x14ac:dyDescent="0.2">
      <c r="A20" s="85" t="s">
        <v>12</v>
      </c>
      <c r="B20" s="85"/>
      <c r="C20" s="10" t="s">
        <v>20</v>
      </c>
      <c r="D20" s="11">
        <f>1621.76</f>
        <v>1621.76</v>
      </c>
      <c r="E20" s="34" t="s">
        <v>43</v>
      </c>
      <c r="J20" s="3"/>
      <c r="K20" s="3"/>
    </row>
    <row r="21" spans="1:11" ht="46.5" customHeight="1" x14ac:dyDescent="0.2">
      <c r="A21" s="85" t="s">
        <v>7</v>
      </c>
      <c r="B21" s="85"/>
      <c r="C21" s="13" t="s">
        <v>19</v>
      </c>
      <c r="D21" s="11">
        <f>4025.2</f>
        <v>4025.2</v>
      </c>
      <c r="E21" s="12" t="s">
        <v>38</v>
      </c>
      <c r="J21" s="3"/>
      <c r="K21" s="3"/>
    </row>
    <row r="22" spans="1:11" ht="37.5" customHeight="1" x14ac:dyDescent="0.2">
      <c r="A22" s="85" t="s">
        <v>13</v>
      </c>
      <c r="B22" s="85"/>
      <c r="C22" s="6" t="s">
        <v>39</v>
      </c>
      <c r="D22" s="9">
        <v>485000</v>
      </c>
      <c r="E22" s="35" t="s">
        <v>44</v>
      </c>
      <c r="J22" s="3"/>
      <c r="K22" s="3"/>
    </row>
    <row r="23" spans="1:11" ht="50.25" customHeight="1" x14ac:dyDescent="0.2">
      <c r="A23" s="85" t="s">
        <v>40</v>
      </c>
      <c r="B23" s="85"/>
      <c r="C23" s="37" t="s">
        <v>41</v>
      </c>
      <c r="D23" s="9">
        <v>295000</v>
      </c>
      <c r="E23" s="36" t="s">
        <v>45</v>
      </c>
      <c r="J23" s="3"/>
      <c r="K23" s="3"/>
    </row>
    <row r="24" spans="1:11" ht="17.100000000000001" customHeight="1" x14ac:dyDescent="0.2">
      <c r="A24" s="14"/>
      <c r="B24" s="15"/>
      <c r="C24" s="16"/>
      <c r="D24" s="17">
        <f>SUM(D15:D23)</f>
        <v>3297921.0399999996</v>
      </c>
      <c r="E24" s="18"/>
      <c r="J24" s="3"/>
      <c r="K24" s="19"/>
    </row>
    <row r="25" spans="1:11" ht="7.5" customHeight="1" x14ac:dyDescent="0.2">
      <c r="A25" s="20"/>
      <c r="B25" s="20"/>
      <c r="C25" s="21"/>
      <c r="D25" s="21"/>
      <c r="E25" s="21"/>
      <c r="J25" s="3"/>
      <c r="K25" s="19"/>
    </row>
    <row r="26" spans="1:11" ht="16.350000000000001" customHeight="1" x14ac:dyDescent="0.25">
      <c r="A26" s="22" t="s">
        <v>31</v>
      </c>
      <c r="B26" s="22"/>
      <c r="C26" s="22"/>
      <c r="D26" s="22"/>
      <c r="E26" s="22"/>
      <c r="J26" s="3"/>
      <c r="K26" s="3"/>
    </row>
    <row r="27" spans="1:11" ht="16.350000000000001" customHeight="1" x14ac:dyDescent="0.2">
      <c r="A27" s="86" t="s">
        <v>32</v>
      </c>
      <c r="B27" s="87" t="s">
        <v>9</v>
      </c>
      <c r="C27" s="87"/>
      <c r="D27" s="23" t="s">
        <v>2</v>
      </c>
      <c r="E27" s="24" t="s">
        <v>10</v>
      </c>
      <c r="J27" s="3"/>
      <c r="K27" s="3"/>
    </row>
    <row r="28" spans="1:11" ht="16.350000000000001" customHeight="1" x14ac:dyDescent="0.2">
      <c r="A28" s="86"/>
      <c r="B28" s="88">
        <f>34824564.33</f>
        <v>34824564.329999998</v>
      </c>
      <c r="C28" s="88"/>
      <c r="D28" s="25">
        <f>34824564.33+3297921.04</f>
        <v>38122485.369999997</v>
      </c>
      <c r="E28" s="26">
        <f>D28-B28</f>
        <v>3297921.0399999991</v>
      </c>
      <c r="F28" s="32">
        <f>G28-E28</f>
        <v>0</v>
      </c>
      <c r="G28" s="32">
        <v>3297921.04</v>
      </c>
      <c r="J28" s="3"/>
      <c r="K28" s="3"/>
    </row>
    <row r="29" spans="1:11" ht="19.5" customHeight="1" x14ac:dyDescent="0.2"/>
    <row r="30" spans="1:11" ht="22.5" customHeight="1" x14ac:dyDescent="0.25">
      <c r="A30" s="28" t="s">
        <v>11</v>
      </c>
      <c r="B30" s="28"/>
      <c r="C30" s="28"/>
      <c r="D30" s="29" t="s">
        <v>14</v>
      </c>
    </row>
    <row r="31" spans="1:11" ht="32.25" customHeight="1" x14ac:dyDescent="0.2">
      <c r="A31" s="30"/>
    </row>
    <row r="65481" ht="12.75" customHeight="1" x14ac:dyDescent="0.2"/>
    <row r="65482" ht="12.75" customHeight="1" x14ac:dyDescent="0.2"/>
    <row r="65483" ht="12.75" customHeight="1" x14ac:dyDescent="0.2"/>
    <row r="65484" ht="12.75" customHeight="1" x14ac:dyDescent="0.2"/>
    <row r="65485" ht="12.75" customHeight="1" x14ac:dyDescent="0.2"/>
    <row r="65486" ht="12.75" customHeight="1" x14ac:dyDescent="0.2"/>
    <row r="65487" ht="12.75" customHeight="1" x14ac:dyDescent="0.2"/>
    <row r="65488" ht="12.75" customHeight="1" x14ac:dyDescent="0.2"/>
    <row r="65489" ht="12.75" customHeight="1" x14ac:dyDescent="0.2"/>
    <row r="65490" ht="12.75" customHeight="1" x14ac:dyDescent="0.2"/>
    <row r="65491" ht="12.75" customHeight="1" x14ac:dyDescent="0.2"/>
    <row r="65492" ht="12.75" customHeight="1" x14ac:dyDescent="0.2"/>
    <row r="65493" ht="12.75" customHeight="1" x14ac:dyDescent="0.2"/>
    <row r="65494" ht="12.75" customHeight="1" x14ac:dyDescent="0.2"/>
    <row r="65495" ht="12.75" customHeight="1" x14ac:dyDescent="0.2"/>
    <row r="65496" ht="12.75" customHeight="1" x14ac:dyDescent="0.2"/>
    <row r="65497" ht="12.75" customHeight="1" x14ac:dyDescent="0.2"/>
    <row r="65498" ht="12.75" customHeight="1" x14ac:dyDescent="0.2"/>
    <row r="65499" ht="12.75" customHeight="1" x14ac:dyDescent="0.2"/>
    <row r="65500" ht="12.75" customHeight="1" x14ac:dyDescent="0.2"/>
    <row r="65501" ht="12.75" customHeight="1" x14ac:dyDescent="0.2"/>
    <row r="65502" ht="12.75" customHeight="1" x14ac:dyDescent="0.2"/>
    <row r="65503" ht="12.75" customHeight="1" x14ac:dyDescent="0.2"/>
    <row r="65504" ht="12.75" customHeight="1" x14ac:dyDescent="0.2"/>
    <row r="65505" ht="12.75" customHeight="1" x14ac:dyDescent="0.2"/>
    <row r="65506" ht="12.75" customHeight="1" x14ac:dyDescent="0.2"/>
    <row r="65507" ht="12.75" customHeight="1" x14ac:dyDescent="0.2"/>
    <row r="65508" ht="12.75" customHeight="1" x14ac:dyDescent="0.2"/>
    <row r="65509" ht="12.75" customHeight="1" x14ac:dyDescent="0.2"/>
    <row r="65510" ht="12.75" customHeight="1" x14ac:dyDescent="0.2"/>
    <row r="65511" ht="12.75" customHeight="1" x14ac:dyDescent="0.2"/>
    <row r="65512" ht="12.75" customHeight="1" x14ac:dyDescent="0.2"/>
    <row r="65513" ht="12.75" customHeight="1" x14ac:dyDescent="0.2"/>
    <row r="65514" ht="12.75" customHeight="1" x14ac:dyDescent="0.2"/>
    <row r="65515" ht="12.75" customHeight="1" x14ac:dyDescent="0.2"/>
    <row r="65516" ht="12.75" customHeight="1" x14ac:dyDescent="0.2"/>
  </sheetData>
  <sheetProtection selectLockedCells="1" selectUnlockedCells="1"/>
  <mergeCells count="25">
    <mergeCell ref="A7:E7"/>
    <mergeCell ref="A8:E8"/>
    <mergeCell ref="A9:E9"/>
    <mergeCell ref="A10:E10"/>
    <mergeCell ref="A18:B18"/>
    <mergeCell ref="A12:E12"/>
    <mergeCell ref="A13:E13"/>
    <mergeCell ref="A14:B14"/>
    <mergeCell ref="A17:B17"/>
    <mergeCell ref="E15:E16"/>
    <mergeCell ref="A15:B16"/>
    <mergeCell ref="A6:E6"/>
    <mergeCell ref="A1:E1"/>
    <mergeCell ref="A2:E2"/>
    <mergeCell ref="A3:E3"/>
    <mergeCell ref="A4:E4"/>
    <mergeCell ref="A5:E5"/>
    <mergeCell ref="A21:B21"/>
    <mergeCell ref="A20:B20"/>
    <mergeCell ref="A19:B19"/>
    <mergeCell ref="A27:A28"/>
    <mergeCell ref="B27:C27"/>
    <mergeCell ref="B28:C28"/>
    <mergeCell ref="A23:B23"/>
    <mergeCell ref="A22:B22"/>
  </mergeCells>
  <pageMargins left="0.78740157480314965" right="0.43307086614173229" top="0.78740157480314965" bottom="0.78740157480314965" header="0.51181102362204722" footer="0.51181102362204722"/>
  <pageSetup paperSize="9" scale="92" firstPageNumber="0" fitToHeight="2" orientation="portrait" r:id="rId1"/>
  <headerFooter alignWithMargins="0"/>
  <rowBreaks count="1" manualBreakCount="1">
    <brk id="16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539"/>
  <sheetViews>
    <sheetView topLeftCell="A25" zoomScaleNormal="100" workbookViewId="0">
      <selection activeCell="D35" sqref="D35"/>
    </sheetView>
  </sheetViews>
  <sheetFormatPr defaultRowHeight="70.150000000000006" customHeight="1" x14ac:dyDescent="0.2"/>
  <cols>
    <col min="1" max="1" width="20.42578125" customWidth="1"/>
    <col min="2" max="2" width="9.85546875" customWidth="1"/>
    <col min="3" max="3" width="22.42578125" customWidth="1"/>
    <col min="4" max="4" width="20" customWidth="1"/>
    <col min="5" max="5" width="26.140625" customWidth="1"/>
    <col min="6" max="6" width="15.7109375" customWidth="1"/>
    <col min="7" max="7" width="15.42578125" customWidth="1"/>
    <col min="8" max="8" width="13.85546875" customWidth="1"/>
    <col min="9" max="9" width="27" customWidth="1"/>
    <col min="10" max="10" width="14.42578125" style="27" customWidth="1"/>
    <col min="11" max="11" width="10.7109375" customWidth="1"/>
  </cols>
  <sheetData>
    <row r="1" spans="1:11" ht="12.75" customHeight="1" x14ac:dyDescent="0.2">
      <c r="A1" s="90" t="s">
        <v>0</v>
      </c>
      <c r="B1" s="90"/>
      <c r="C1" s="90"/>
      <c r="D1" s="90"/>
      <c r="E1" s="90"/>
      <c r="J1" s="1"/>
      <c r="K1" s="1"/>
    </row>
    <row r="2" spans="1:11" ht="26.25" customHeight="1" x14ac:dyDescent="0.2">
      <c r="A2" s="90" t="s">
        <v>1</v>
      </c>
      <c r="B2" s="90"/>
      <c r="C2" s="90"/>
      <c r="D2" s="90"/>
      <c r="E2" s="90"/>
      <c r="J2" s="1"/>
      <c r="K2" s="1"/>
    </row>
    <row r="3" spans="1:11" ht="50.25" customHeight="1" x14ac:dyDescent="0.2">
      <c r="A3" s="91" t="s">
        <v>23</v>
      </c>
      <c r="B3" s="91"/>
      <c r="C3" s="91"/>
      <c r="D3" s="91"/>
      <c r="E3" s="91"/>
      <c r="J3" s="1"/>
      <c r="K3" s="1"/>
    </row>
    <row r="4" spans="1:11" ht="19.5" customHeight="1" x14ac:dyDescent="0.2">
      <c r="A4" s="89" t="s">
        <v>24</v>
      </c>
      <c r="B4" s="89"/>
      <c r="C4" s="89"/>
      <c r="D4" s="89"/>
      <c r="E4" s="89"/>
      <c r="J4" s="1"/>
      <c r="K4" s="1"/>
    </row>
    <row r="5" spans="1:11" ht="48.75" customHeight="1" x14ac:dyDescent="0.2">
      <c r="A5" s="89" t="s">
        <v>25</v>
      </c>
      <c r="B5" s="89"/>
      <c r="C5" s="89"/>
      <c r="D5" s="89"/>
      <c r="E5" s="89"/>
      <c r="J5" s="1"/>
      <c r="K5" s="1"/>
    </row>
    <row r="6" spans="1:11" ht="33" customHeight="1" x14ac:dyDescent="0.2">
      <c r="A6" s="89" t="s">
        <v>26</v>
      </c>
      <c r="B6" s="89"/>
      <c r="C6" s="89"/>
      <c r="D6" s="89"/>
      <c r="E6" s="89"/>
      <c r="J6" s="1"/>
      <c r="K6" s="1"/>
    </row>
    <row r="7" spans="1:11" ht="66.75" customHeight="1" x14ac:dyDescent="0.2">
      <c r="A7" s="89" t="s">
        <v>27</v>
      </c>
      <c r="B7" s="89"/>
      <c r="C7" s="89"/>
      <c r="D7" s="89"/>
      <c r="E7" s="89"/>
      <c r="J7" s="1"/>
      <c r="K7" s="1"/>
    </row>
    <row r="8" spans="1:11" ht="63" customHeight="1" x14ac:dyDescent="0.2">
      <c r="A8" s="89" t="s">
        <v>28</v>
      </c>
      <c r="B8" s="89"/>
      <c r="C8" s="89"/>
      <c r="D8" s="89"/>
      <c r="E8" s="89"/>
      <c r="J8" s="1"/>
      <c r="K8" s="1"/>
    </row>
    <row r="9" spans="1:11" ht="29.25" customHeight="1" x14ac:dyDescent="0.2">
      <c r="A9" s="89" t="s">
        <v>29</v>
      </c>
      <c r="B9" s="89"/>
      <c r="C9" s="89"/>
      <c r="D9" s="89"/>
      <c r="E9" s="89"/>
      <c r="J9" s="1"/>
      <c r="K9" s="1"/>
    </row>
    <row r="10" spans="1:11" ht="45.75" customHeight="1" x14ac:dyDescent="0.2">
      <c r="A10" s="89" t="s">
        <v>30</v>
      </c>
      <c r="B10" s="89"/>
      <c r="C10" s="89"/>
      <c r="D10" s="89"/>
      <c r="E10" s="89"/>
      <c r="J10" s="1"/>
      <c r="K10" s="1"/>
    </row>
    <row r="11" spans="1:11" ht="16.5" customHeight="1" x14ac:dyDescent="0.2">
      <c r="A11" s="41"/>
      <c r="B11" s="41"/>
      <c r="C11" s="41"/>
      <c r="D11" s="41"/>
      <c r="E11" s="41"/>
      <c r="J11" s="1"/>
      <c r="K11" s="1"/>
    </row>
    <row r="12" spans="1:11" ht="13.5" customHeight="1" x14ac:dyDescent="0.2">
      <c r="A12" s="94" t="s">
        <v>9</v>
      </c>
      <c r="B12" s="94"/>
      <c r="C12" s="94"/>
      <c r="D12" s="94"/>
      <c r="E12" s="94"/>
      <c r="J12" s="1"/>
      <c r="K12" s="1"/>
    </row>
    <row r="13" spans="1:11" ht="27.75" customHeight="1" x14ac:dyDescent="0.2">
      <c r="A13" s="119" t="s">
        <v>63</v>
      </c>
      <c r="B13" s="119"/>
      <c r="C13" s="119"/>
      <c r="D13" s="119"/>
      <c r="E13" s="119"/>
      <c r="J13" s="1"/>
      <c r="K13" s="1"/>
    </row>
    <row r="14" spans="1:11" ht="15" customHeight="1" x14ac:dyDescent="0.2">
      <c r="A14" s="43"/>
      <c r="B14" s="43"/>
      <c r="C14" s="43"/>
      <c r="D14" s="43"/>
      <c r="E14" s="43"/>
      <c r="J14" s="1"/>
      <c r="K14" s="1"/>
    </row>
    <row r="15" spans="1:11" ht="31.5" customHeight="1" x14ac:dyDescent="0.2">
      <c r="A15" s="51" t="s">
        <v>64</v>
      </c>
      <c r="B15" s="123" t="s">
        <v>65</v>
      </c>
      <c r="C15" s="124"/>
      <c r="D15" s="125"/>
      <c r="E15" s="44">
        <f>E16</f>
        <v>556697.09000000008</v>
      </c>
      <c r="J15" s="1"/>
      <c r="K15" s="1"/>
    </row>
    <row r="16" spans="1:11" ht="26.25" customHeight="1" x14ac:dyDescent="0.2">
      <c r="A16" s="45" t="s">
        <v>66</v>
      </c>
      <c r="B16" s="120" t="s">
        <v>67</v>
      </c>
      <c r="C16" s="121"/>
      <c r="D16" s="122"/>
      <c r="E16" s="46">
        <f>E17+E18+E19</f>
        <v>556697.09000000008</v>
      </c>
      <c r="J16" s="1"/>
      <c r="K16" s="1"/>
    </row>
    <row r="17" spans="1:11" ht="37.5" customHeight="1" x14ac:dyDescent="0.2">
      <c r="A17" s="45"/>
      <c r="B17" s="109" t="s">
        <v>69</v>
      </c>
      <c r="C17" s="110"/>
      <c r="D17" s="111"/>
      <c r="E17" s="47">
        <v>356697.09</v>
      </c>
      <c r="J17" s="1"/>
      <c r="K17" s="1"/>
    </row>
    <row r="18" spans="1:11" ht="38.25" customHeight="1" x14ac:dyDescent="0.2">
      <c r="A18" s="45"/>
      <c r="B18" s="112" t="s">
        <v>70</v>
      </c>
      <c r="C18" s="112"/>
      <c r="D18" s="112"/>
      <c r="E18" s="47">
        <v>200000</v>
      </c>
      <c r="J18" s="1"/>
      <c r="K18" s="1"/>
    </row>
    <row r="19" spans="1:11" ht="15" customHeight="1" x14ac:dyDescent="0.2">
      <c r="A19" s="45"/>
      <c r="B19" s="109"/>
      <c r="C19" s="110"/>
      <c r="D19" s="111"/>
      <c r="E19" s="47"/>
      <c r="J19" s="1"/>
      <c r="K19" s="1"/>
    </row>
    <row r="20" spans="1:11" ht="15" customHeight="1" x14ac:dyDescent="0.2">
      <c r="A20" s="113" t="s">
        <v>68</v>
      </c>
      <c r="B20" s="114"/>
      <c r="C20" s="114"/>
      <c r="D20" s="115"/>
      <c r="E20" s="48">
        <f>E13+E15</f>
        <v>556697.09000000008</v>
      </c>
      <c r="J20" s="1"/>
      <c r="K20" s="1"/>
    </row>
    <row r="21" spans="1:11" ht="15" customHeight="1" x14ac:dyDescent="0.2">
      <c r="A21" s="49"/>
      <c r="B21" s="49"/>
      <c r="C21" s="49"/>
      <c r="D21" s="49"/>
      <c r="E21" s="50"/>
      <c r="J21" s="1"/>
      <c r="K21" s="1"/>
    </row>
    <row r="22" spans="1:11" ht="48.75" customHeight="1" x14ac:dyDescent="0.2">
      <c r="A22" s="116" t="s">
        <v>78</v>
      </c>
      <c r="B22" s="116"/>
      <c r="C22" s="116"/>
      <c r="D22" s="116"/>
      <c r="E22" s="116"/>
      <c r="J22" s="1"/>
      <c r="K22" s="1"/>
    </row>
    <row r="23" spans="1:11" ht="27.75" hidden="1" customHeight="1" x14ac:dyDescent="0.2">
      <c r="A23" s="43"/>
      <c r="B23" s="43"/>
      <c r="C23" s="43"/>
      <c r="D23" s="43"/>
      <c r="E23" s="43"/>
      <c r="J23" s="1"/>
      <c r="K23" s="1"/>
    </row>
    <row r="24" spans="1:11" ht="13.5" customHeight="1" x14ac:dyDescent="0.2">
      <c r="A24" s="43"/>
      <c r="B24" s="43"/>
      <c r="C24" s="43"/>
      <c r="D24" s="43"/>
      <c r="E24" s="43"/>
      <c r="J24" s="1"/>
      <c r="K24" s="1"/>
    </row>
    <row r="25" spans="1:11" ht="18.75" customHeight="1" x14ac:dyDescent="0.2">
      <c r="A25" s="43"/>
      <c r="B25" s="43"/>
      <c r="C25" s="43"/>
      <c r="D25" s="43"/>
      <c r="E25" s="43"/>
      <c r="J25" s="1"/>
      <c r="K25" s="1"/>
    </row>
    <row r="26" spans="1:11" ht="17.25" hidden="1" customHeight="1" x14ac:dyDescent="0.2">
      <c r="A26" s="43"/>
      <c r="B26" s="43"/>
      <c r="C26" s="43"/>
      <c r="D26" s="43"/>
      <c r="E26" s="43"/>
      <c r="J26" s="1"/>
      <c r="K26" s="1"/>
    </row>
    <row r="27" spans="1:11" ht="13.5" hidden="1" customHeight="1" x14ac:dyDescent="0.2">
      <c r="A27" s="2"/>
      <c r="B27" s="2"/>
      <c r="C27" s="2"/>
      <c r="D27" s="2"/>
      <c r="E27" s="2"/>
      <c r="J27" s="1"/>
      <c r="K27" s="1"/>
    </row>
    <row r="28" spans="1:11" ht="13.5" customHeight="1" x14ac:dyDescent="0.2">
      <c r="A28" s="94" t="s">
        <v>2</v>
      </c>
      <c r="B28" s="94"/>
      <c r="C28" s="94"/>
      <c r="D28" s="94"/>
      <c r="E28" s="94"/>
      <c r="J28" s="3"/>
      <c r="K28" s="3"/>
    </row>
    <row r="29" spans="1:11" ht="69" customHeight="1" x14ac:dyDescent="0.2">
      <c r="A29" s="95" t="s">
        <v>77</v>
      </c>
      <c r="B29" s="95"/>
      <c r="C29" s="95"/>
      <c r="D29" s="95"/>
      <c r="E29" s="95"/>
      <c r="J29" s="3"/>
      <c r="K29" s="3"/>
    </row>
    <row r="30" spans="1:11" ht="27.75" customHeight="1" x14ac:dyDescent="0.2">
      <c r="A30" s="96" t="s">
        <v>3</v>
      </c>
      <c r="B30" s="96"/>
      <c r="C30" s="4" t="s">
        <v>4</v>
      </c>
      <c r="D30" s="39" t="s">
        <v>5</v>
      </c>
      <c r="E30" s="39" t="s">
        <v>6</v>
      </c>
      <c r="J30" s="3"/>
      <c r="K30" s="3"/>
    </row>
    <row r="31" spans="1:11" ht="26.25" customHeight="1" x14ac:dyDescent="0.2">
      <c r="A31" s="99" t="s">
        <v>12</v>
      </c>
      <c r="B31" s="100"/>
      <c r="C31" s="6" t="s">
        <v>59</v>
      </c>
      <c r="D31" s="7">
        <v>-150000</v>
      </c>
      <c r="E31" s="40" t="s">
        <v>60</v>
      </c>
      <c r="J31" s="3"/>
      <c r="K31" s="3"/>
    </row>
    <row r="32" spans="1:11" ht="18" customHeight="1" x14ac:dyDescent="0.2">
      <c r="A32" s="105"/>
      <c r="B32" s="106"/>
      <c r="C32" s="6" t="s">
        <v>61</v>
      </c>
      <c r="D32" s="7">
        <f>24687.58-24300</f>
        <v>387.58000000000175</v>
      </c>
      <c r="E32" s="97" t="s">
        <v>62</v>
      </c>
      <c r="J32" s="3"/>
      <c r="K32" s="3"/>
    </row>
    <row r="33" spans="1:11" ht="18" customHeight="1" x14ac:dyDescent="0.2">
      <c r="A33" s="107"/>
      <c r="B33" s="108"/>
      <c r="C33" s="6" t="s">
        <v>71</v>
      </c>
      <c r="D33" s="7">
        <v>24300</v>
      </c>
      <c r="E33" s="98"/>
      <c r="J33" s="3"/>
      <c r="K33" s="3"/>
    </row>
    <row r="34" spans="1:11" ht="27" customHeight="1" x14ac:dyDescent="0.2">
      <c r="A34" s="101" t="s">
        <v>15</v>
      </c>
      <c r="B34" s="102"/>
      <c r="C34" s="6" t="s">
        <v>22</v>
      </c>
      <c r="D34" s="7">
        <f>50000+150000</f>
        <v>200000</v>
      </c>
      <c r="E34" s="40" t="s">
        <v>60</v>
      </c>
      <c r="G34" s="32"/>
      <c r="J34" s="3"/>
      <c r="K34" s="3"/>
    </row>
    <row r="35" spans="1:11" ht="45.75" customHeight="1" x14ac:dyDescent="0.2">
      <c r="A35" s="85" t="s">
        <v>7</v>
      </c>
      <c r="B35" s="85"/>
      <c r="C35" s="6" t="s">
        <v>46</v>
      </c>
      <c r="D35" s="7">
        <f>-1325.15-109965.6-2280</f>
        <v>-113570.75</v>
      </c>
      <c r="E35" s="8" t="s">
        <v>47</v>
      </c>
      <c r="J35" s="3"/>
      <c r="K35" s="3"/>
    </row>
    <row r="36" spans="1:11" ht="41.25" customHeight="1" x14ac:dyDescent="0.2">
      <c r="A36" s="92" t="s">
        <v>8</v>
      </c>
      <c r="B36" s="93"/>
      <c r="C36" s="6" t="s">
        <v>48</v>
      </c>
      <c r="D36" s="33">
        <v>356697.09</v>
      </c>
      <c r="E36" s="31" t="s">
        <v>57</v>
      </c>
      <c r="J36" s="3"/>
      <c r="K36" s="3"/>
    </row>
    <row r="37" spans="1:11" ht="15" customHeight="1" x14ac:dyDescent="0.2">
      <c r="A37" s="99" t="s">
        <v>16</v>
      </c>
      <c r="B37" s="100"/>
      <c r="C37" s="10" t="s">
        <v>17</v>
      </c>
      <c r="D37" s="11">
        <v>40000</v>
      </c>
      <c r="E37" s="103" t="s">
        <v>56</v>
      </c>
      <c r="J37" s="3"/>
      <c r="K37" s="3"/>
    </row>
    <row r="38" spans="1:11" ht="15" customHeight="1" x14ac:dyDescent="0.2">
      <c r="A38" s="105"/>
      <c r="B38" s="106"/>
      <c r="C38" s="10" t="s">
        <v>55</v>
      </c>
      <c r="D38" s="11">
        <v>-40000</v>
      </c>
      <c r="E38" s="117"/>
      <c r="J38" s="3"/>
      <c r="K38" s="3"/>
    </row>
    <row r="39" spans="1:11" ht="15" customHeight="1" x14ac:dyDescent="0.2">
      <c r="A39" s="101"/>
      <c r="B39" s="102"/>
      <c r="C39" s="10" t="s">
        <v>73</v>
      </c>
      <c r="D39" s="11">
        <v>-24477.81</v>
      </c>
      <c r="E39" s="118"/>
      <c r="J39" s="3"/>
      <c r="K39" s="3"/>
    </row>
    <row r="40" spans="1:11" ht="24" customHeight="1" x14ac:dyDescent="0.2">
      <c r="A40" s="99" t="s">
        <v>7</v>
      </c>
      <c r="B40" s="100"/>
      <c r="C40" s="13" t="s">
        <v>49</v>
      </c>
      <c r="D40" s="11">
        <v>60000</v>
      </c>
      <c r="E40" s="34" t="s">
        <v>50</v>
      </c>
      <c r="J40" s="3"/>
      <c r="K40" s="3"/>
    </row>
    <row r="41" spans="1:11" ht="27.75" customHeight="1" x14ac:dyDescent="0.2">
      <c r="A41" s="101"/>
      <c r="B41" s="102"/>
      <c r="C41" s="13" t="s">
        <v>19</v>
      </c>
      <c r="D41" s="11">
        <v>-34.4</v>
      </c>
      <c r="E41" s="34" t="s">
        <v>51</v>
      </c>
      <c r="J41" s="3"/>
      <c r="K41" s="3"/>
    </row>
    <row r="42" spans="1:11" ht="36" customHeight="1" x14ac:dyDescent="0.2">
      <c r="A42" s="92" t="s">
        <v>74</v>
      </c>
      <c r="B42" s="93"/>
      <c r="C42" s="13" t="s">
        <v>75</v>
      </c>
      <c r="D42" s="9">
        <v>1115.3800000000001</v>
      </c>
      <c r="E42" s="52" t="s">
        <v>76</v>
      </c>
      <c r="J42" s="3"/>
      <c r="K42" s="3"/>
    </row>
    <row r="43" spans="1:11" ht="20.25" customHeight="1" x14ac:dyDescent="0.2">
      <c r="A43" s="99" t="s">
        <v>13</v>
      </c>
      <c r="B43" s="100"/>
      <c r="C43" s="6" t="s">
        <v>52</v>
      </c>
      <c r="D43" s="9">
        <f>402400+2280+115850</f>
        <v>520530</v>
      </c>
      <c r="E43" s="103" t="s">
        <v>53</v>
      </c>
      <c r="J43" s="3"/>
      <c r="K43" s="3"/>
    </row>
    <row r="44" spans="1:11" ht="18.75" customHeight="1" x14ac:dyDescent="0.2">
      <c r="A44" s="105"/>
      <c r="B44" s="106"/>
      <c r="C44" s="6" t="s">
        <v>39</v>
      </c>
      <c r="D44" s="9">
        <f>-412400-115850</f>
        <v>-528250</v>
      </c>
      <c r="E44" s="104"/>
      <c r="J44" s="3"/>
      <c r="K44" s="3"/>
    </row>
    <row r="45" spans="1:11" ht="27.75" customHeight="1" x14ac:dyDescent="0.2">
      <c r="A45" s="101"/>
      <c r="B45" s="102"/>
      <c r="C45" s="6" t="s">
        <v>72</v>
      </c>
      <c r="D45" s="9">
        <v>200000</v>
      </c>
      <c r="E45" s="42" t="s">
        <v>58</v>
      </c>
      <c r="J45" s="3"/>
      <c r="K45" s="3"/>
    </row>
    <row r="46" spans="1:11" ht="50.25" customHeight="1" x14ac:dyDescent="0.2">
      <c r="A46" s="85" t="s">
        <v>40</v>
      </c>
      <c r="B46" s="85"/>
      <c r="C46" s="37" t="s">
        <v>41</v>
      </c>
      <c r="D46" s="9">
        <v>10000</v>
      </c>
      <c r="E46" s="36" t="s">
        <v>54</v>
      </c>
      <c r="J46" s="3"/>
      <c r="K46" s="3"/>
    </row>
    <row r="47" spans="1:11" ht="17.100000000000001" customHeight="1" x14ac:dyDescent="0.2">
      <c r="A47" s="14"/>
      <c r="B47" s="15"/>
      <c r="C47" s="16"/>
      <c r="D47" s="17">
        <f>SUM(D31:D46)</f>
        <v>556697.09000000008</v>
      </c>
      <c r="E47" s="18"/>
      <c r="J47" s="3"/>
      <c r="K47" s="19"/>
    </row>
    <row r="48" spans="1:11" ht="7.5" customHeight="1" x14ac:dyDescent="0.2">
      <c r="A48" s="20"/>
      <c r="B48" s="20"/>
      <c r="C48" s="21"/>
      <c r="D48" s="21"/>
      <c r="E48" s="21"/>
      <c r="J48" s="3"/>
      <c r="K48" s="19"/>
    </row>
    <row r="49" spans="1:11" ht="16.350000000000001" customHeight="1" x14ac:dyDescent="0.25">
      <c r="A49" s="22" t="s">
        <v>31</v>
      </c>
      <c r="B49" s="22"/>
      <c r="C49" s="22"/>
      <c r="D49" s="22"/>
      <c r="E49" s="22"/>
      <c r="J49" s="3"/>
      <c r="K49" s="3"/>
    </row>
    <row r="50" spans="1:11" ht="16.350000000000001" customHeight="1" x14ac:dyDescent="0.2">
      <c r="A50" s="86" t="s">
        <v>32</v>
      </c>
      <c r="B50" s="87" t="s">
        <v>9</v>
      </c>
      <c r="C50" s="87"/>
      <c r="D50" s="23" t="s">
        <v>2</v>
      </c>
      <c r="E50" s="38" t="s">
        <v>10</v>
      </c>
      <c r="J50" s="3"/>
      <c r="K50" s="3"/>
    </row>
    <row r="51" spans="1:11" ht="16.350000000000001" customHeight="1" x14ac:dyDescent="0.2">
      <c r="A51" s="86"/>
      <c r="B51" s="88">
        <f>34824564.33+356697.09+200000</f>
        <v>35381261.420000002</v>
      </c>
      <c r="C51" s="88"/>
      <c r="D51" s="25">
        <f>34824564.33+3297921.04+356697.09+200000</f>
        <v>38679182.460000001</v>
      </c>
      <c r="E51" s="26">
        <f>D51-B51</f>
        <v>3297921.0399999991</v>
      </c>
      <c r="F51" s="32">
        <f>G51-E51</f>
        <v>0</v>
      </c>
      <c r="G51" s="32">
        <v>3297921.04</v>
      </c>
      <c r="J51" s="3"/>
      <c r="K51" s="3"/>
    </row>
    <row r="52" spans="1:11" ht="19.5" customHeight="1" x14ac:dyDescent="0.2"/>
    <row r="53" spans="1:11" ht="22.5" customHeight="1" x14ac:dyDescent="0.25">
      <c r="A53" s="28" t="s">
        <v>11</v>
      </c>
      <c r="B53" s="28"/>
      <c r="C53" s="28"/>
      <c r="D53" s="29" t="s">
        <v>14</v>
      </c>
    </row>
    <row r="54" spans="1:11" ht="32.25" customHeight="1" x14ac:dyDescent="0.2">
      <c r="A54" s="30"/>
    </row>
    <row r="65504" ht="12.75" customHeight="1" x14ac:dyDescent="0.2"/>
    <row r="65505" ht="12.75" customHeight="1" x14ac:dyDescent="0.2"/>
    <row r="65506" ht="12.75" customHeight="1" x14ac:dyDescent="0.2"/>
    <row r="65507" ht="12.75" customHeight="1" x14ac:dyDescent="0.2"/>
    <row r="65508" ht="12.75" customHeight="1" x14ac:dyDescent="0.2"/>
    <row r="65509" ht="12.75" customHeight="1" x14ac:dyDescent="0.2"/>
    <row r="65510" ht="12.75" customHeight="1" x14ac:dyDescent="0.2"/>
    <row r="65511" ht="12.75" customHeight="1" x14ac:dyDescent="0.2"/>
    <row r="65512" ht="12.75" customHeight="1" x14ac:dyDescent="0.2"/>
    <row r="65513" ht="12.75" customHeight="1" x14ac:dyDescent="0.2"/>
    <row r="65514" ht="12.75" customHeight="1" x14ac:dyDescent="0.2"/>
    <row r="65515" ht="12.75" customHeight="1" x14ac:dyDescent="0.2"/>
    <row r="65516" ht="12.75" customHeight="1" x14ac:dyDescent="0.2"/>
    <row r="65517" ht="12.75" customHeight="1" x14ac:dyDescent="0.2"/>
    <row r="65518" ht="12.75" customHeight="1" x14ac:dyDescent="0.2"/>
    <row r="65519" ht="12.75" customHeight="1" x14ac:dyDescent="0.2"/>
    <row r="65520" ht="12.75" customHeight="1" x14ac:dyDescent="0.2"/>
    <row r="65521" ht="12.75" customHeight="1" x14ac:dyDescent="0.2"/>
    <row r="65522" ht="12.75" customHeight="1" x14ac:dyDescent="0.2"/>
    <row r="65523" ht="12.75" customHeight="1" x14ac:dyDescent="0.2"/>
    <row r="65524" ht="12.75" customHeight="1" x14ac:dyDescent="0.2"/>
    <row r="65525" ht="12.75" customHeight="1" x14ac:dyDescent="0.2"/>
    <row r="65526" ht="12.75" customHeight="1" x14ac:dyDescent="0.2"/>
    <row r="65527" ht="12.75" customHeight="1" x14ac:dyDescent="0.2"/>
    <row r="65528" ht="12.75" customHeight="1" x14ac:dyDescent="0.2"/>
    <row r="65529" ht="12.75" customHeight="1" x14ac:dyDescent="0.2"/>
    <row r="65530" ht="12.75" customHeight="1" x14ac:dyDescent="0.2"/>
    <row r="65531" ht="12.75" customHeight="1" x14ac:dyDescent="0.2"/>
    <row r="65532" ht="12.75" customHeight="1" x14ac:dyDescent="0.2"/>
    <row r="65533" ht="12.75" customHeight="1" x14ac:dyDescent="0.2"/>
    <row r="65534" ht="12.75" customHeight="1" x14ac:dyDescent="0.2"/>
    <row r="65535" ht="12.75" customHeight="1" x14ac:dyDescent="0.2"/>
    <row r="65536" ht="12.75" customHeight="1" x14ac:dyDescent="0.2"/>
    <row r="65537" ht="12.75" customHeight="1" x14ac:dyDescent="0.2"/>
    <row r="65538" ht="12.75" customHeight="1" x14ac:dyDescent="0.2"/>
    <row r="65539" ht="12.75" customHeight="1" x14ac:dyDescent="0.2"/>
  </sheetData>
  <sheetProtection selectLockedCells="1" selectUnlockedCells="1"/>
  <mergeCells count="37">
    <mergeCell ref="A6:E6"/>
    <mergeCell ref="A1:E1"/>
    <mergeCell ref="A2:E2"/>
    <mergeCell ref="A3:E3"/>
    <mergeCell ref="A4:E4"/>
    <mergeCell ref="A5:E5"/>
    <mergeCell ref="A7:E7"/>
    <mergeCell ref="A8:E8"/>
    <mergeCell ref="A9:E9"/>
    <mergeCell ref="A10:E10"/>
    <mergeCell ref="A28:E28"/>
    <mergeCell ref="A12:E12"/>
    <mergeCell ref="A13:E13"/>
    <mergeCell ref="B16:D16"/>
    <mergeCell ref="B15:D15"/>
    <mergeCell ref="A46:B46"/>
    <mergeCell ref="A50:A51"/>
    <mergeCell ref="B50:C50"/>
    <mergeCell ref="B51:C51"/>
    <mergeCell ref="A40:B41"/>
    <mergeCell ref="A43:B45"/>
    <mergeCell ref="A42:B42"/>
    <mergeCell ref="E43:E44"/>
    <mergeCell ref="A34:B34"/>
    <mergeCell ref="A31:B33"/>
    <mergeCell ref="E32:E33"/>
    <mergeCell ref="B17:D17"/>
    <mergeCell ref="B18:D18"/>
    <mergeCell ref="B19:D19"/>
    <mergeCell ref="A20:D20"/>
    <mergeCell ref="A22:E22"/>
    <mergeCell ref="A30:B30"/>
    <mergeCell ref="A35:B35"/>
    <mergeCell ref="A36:B36"/>
    <mergeCell ref="A29:E29"/>
    <mergeCell ref="A37:B39"/>
    <mergeCell ref="E37:E39"/>
  </mergeCells>
  <pageMargins left="0.78740157480314965" right="0.43307086614173229" top="0.78740157480314965" bottom="0.78740157480314965" header="0.51181102362204722" footer="0.51181102362204722"/>
  <pageSetup paperSize="9" scale="92" firstPageNumber="0" fitToHeight="2" orientation="portrait" r:id="rId1"/>
  <headerFooter alignWithMargins="0"/>
  <rowBreaks count="1" manualBreakCount="1">
    <brk id="25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545"/>
  <sheetViews>
    <sheetView topLeftCell="A28" zoomScaleNormal="100" workbookViewId="0">
      <selection activeCell="C50" sqref="C50"/>
    </sheetView>
  </sheetViews>
  <sheetFormatPr defaultRowHeight="70.150000000000006" customHeight="1" x14ac:dyDescent="0.2"/>
  <cols>
    <col min="1" max="1" width="20.42578125" customWidth="1"/>
    <col min="2" max="2" width="9.85546875" customWidth="1"/>
    <col min="3" max="3" width="22.42578125" customWidth="1"/>
    <col min="4" max="4" width="20" customWidth="1"/>
    <col min="5" max="5" width="26.140625" customWidth="1"/>
    <col min="6" max="6" width="15.7109375" customWidth="1"/>
    <col min="7" max="7" width="15.42578125" customWidth="1"/>
    <col min="8" max="8" width="13.85546875" customWidth="1"/>
    <col min="9" max="9" width="27" customWidth="1"/>
    <col min="10" max="10" width="14.42578125" style="27" customWidth="1"/>
    <col min="11" max="11" width="10.7109375" customWidth="1"/>
  </cols>
  <sheetData>
    <row r="1" spans="1:11" ht="12.75" customHeight="1" x14ac:dyDescent="0.2">
      <c r="A1" s="90" t="s">
        <v>0</v>
      </c>
      <c r="B1" s="90"/>
      <c r="C1" s="90"/>
      <c r="D1" s="90"/>
      <c r="E1" s="90"/>
      <c r="J1" s="1"/>
      <c r="K1" s="1"/>
    </row>
    <row r="2" spans="1:11" ht="26.25" customHeight="1" x14ac:dyDescent="0.2">
      <c r="A2" s="90" t="s">
        <v>1</v>
      </c>
      <c r="B2" s="90"/>
      <c r="C2" s="90"/>
      <c r="D2" s="90"/>
      <c r="E2" s="90"/>
      <c r="J2" s="1"/>
      <c r="K2" s="1"/>
    </row>
    <row r="3" spans="1:11" ht="50.25" customHeight="1" x14ac:dyDescent="0.2">
      <c r="A3" s="91" t="s">
        <v>23</v>
      </c>
      <c r="B3" s="91"/>
      <c r="C3" s="91"/>
      <c r="D3" s="91"/>
      <c r="E3" s="91"/>
      <c r="J3" s="1"/>
      <c r="K3" s="1"/>
    </row>
    <row r="4" spans="1:11" ht="19.5" customHeight="1" x14ac:dyDescent="0.2">
      <c r="A4" s="89" t="s">
        <v>24</v>
      </c>
      <c r="B4" s="89"/>
      <c r="C4" s="89"/>
      <c r="D4" s="89"/>
      <c r="E4" s="89"/>
      <c r="J4" s="1"/>
      <c r="K4" s="1"/>
    </row>
    <row r="5" spans="1:11" ht="48.75" customHeight="1" x14ac:dyDescent="0.2">
      <c r="A5" s="89" t="s">
        <v>25</v>
      </c>
      <c r="B5" s="89"/>
      <c r="C5" s="89"/>
      <c r="D5" s="89"/>
      <c r="E5" s="89"/>
      <c r="J5" s="1"/>
      <c r="K5" s="1"/>
    </row>
    <row r="6" spans="1:11" ht="33" customHeight="1" x14ac:dyDescent="0.2">
      <c r="A6" s="89" t="s">
        <v>26</v>
      </c>
      <c r="B6" s="89"/>
      <c r="C6" s="89"/>
      <c r="D6" s="89"/>
      <c r="E6" s="89"/>
      <c r="J6" s="1"/>
      <c r="K6" s="1"/>
    </row>
    <row r="7" spans="1:11" ht="66.75" customHeight="1" x14ac:dyDescent="0.2">
      <c r="A7" s="89" t="s">
        <v>27</v>
      </c>
      <c r="B7" s="89"/>
      <c r="C7" s="89"/>
      <c r="D7" s="89"/>
      <c r="E7" s="89"/>
      <c r="J7" s="1"/>
      <c r="K7" s="1"/>
    </row>
    <row r="8" spans="1:11" ht="63" customHeight="1" x14ac:dyDescent="0.2">
      <c r="A8" s="89" t="s">
        <v>28</v>
      </c>
      <c r="B8" s="89"/>
      <c r="C8" s="89"/>
      <c r="D8" s="89"/>
      <c r="E8" s="89"/>
      <c r="J8" s="1"/>
      <c r="K8" s="1"/>
    </row>
    <row r="9" spans="1:11" ht="29.25" customHeight="1" x14ac:dyDescent="0.2">
      <c r="A9" s="89" t="s">
        <v>29</v>
      </c>
      <c r="B9" s="89"/>
      <c r="C9" s="89"/>
      <c r="D9" s="89"/>
      <c r="E9" s="89"/>
      <c r="J9" s="1"/>
      <c r="K9" s="1"/>
    </row>
    <row r="10" spans="1:11" ht="45.75" customHeight="1" x14ac:dyDescent="0.2">
      <c r="A10" s="89" t="s">
        <v>30</v>
      </c>
      <c r="B10" s="89"/>
      <c r="C10" s="89"/>
      <c r="D10" s="89"/>
      <c r="E10" s="89"/>
      <c r="J10" s="1"/>
      <c r="K10" s="1"/>
    </row>
    <row r="11" spans="1:11" ht="16.5" customHeight="1" x14ac:dyDescent="0.2">
      <c r="A11" s="53"/>
      <c r="B11" s="53"/>
      <c r="C11" s="53"/>
      <c r="D11" s="53"/>
      <c r="E11" s="53"/>
      <c r="J11" s="1"/>
      <c r="K11" s="1"/>
    </row>
    <row r="12" spans="1:11" ht="13.5" customHeight="1" x14ac:dyDescent="0.2">
      <c r="A12" s="94" t="s">
        <v>9</v>
      </c>
      <c r="B12" s="94"/>
      <c r="C12" s="94"/>
      <c r="D12" s="94"/>
      <c r="E12" s="94"/>
      <c r="J12" s="1"/>
      <c r="K12" s="1"/>
    </row>
    <row r="13" spans="1:11" ht="27.75" customHeight="1" x14ac:dyDescent="0.2">
      <c r="A13" s="119" t="s">
        <v>63</v>
      </c>
      <c r="B13" s="119"/>
      <c r="C13" s="119"/>
      <c r="D13" s="119"/>
      <c r="E13" s="119"/>
      <c r="J13" s="1"/>
      <c r="K13" s="1"/>
    </row>
    <row r="14" spans="1:11" ht="15" customHeight="1" x14ac:dyDescent="0.2">
      <c r="A14" s="57"/>
      <c r="B14" s="57"/>
      <c r="C14" s="57"/>
      <c r="D14" s="57"/>
      <c r="E14" s="57"/>
      <c r="J14" s="1"/>
      <c r="K14" s="1"/>
    </row>
    <row r="15" spans="1:11" ht="15" customHeight="1" x14ac:dyDescent="0.2">
      <c r="A15" s="62" t="s">
        <v>82</v>
      </c>
      <c r="B15" s="126" t="s">
        <v>83</v>
      </c>
      <c r="C15" s="127"/>
      <c r="D15" s="128"/>
      <c r="E15" s="63">
        <f>E16+E17</f>
        <v>0</v>
      </c>
      <c r="J15" s="1"/>
      <c r="K15" s="1"/>
    </row>
    <row r="16" spans="1:11" ht="18" customHeight="1" x14ac:dyDescent="0.2">
      <c r="A16" s="64" t="s">
        <v>84</v>
      </c>
      <c r="B16" s="129" t="s">
        <v>85</v>
      </c>
      <c r="C16" s="130"/>
      <c r="D16" s="131"/>
      <c r="E16" s="65">
        <v>-1200000</v>
      </c>
      <c r="J16" s="1"/>
      <c r="K16" s="1"/>
    </row>
    <row r="17" spans="1:11" ht="19.5" customHeight="1" x14ac:dyDescent="0.2">
      <c r="A17" s="64" t="s">
        <v>86</v>
      </c>
      <c r="B17" s="129" t="s">
        <v>85</v>
      </c>
      <c r="C17" s="130"/>
      <c r="D17" s="131"/>
      <c r="E17" s="65">
        <v>1200000</v>
      </c>
      <c r="J17" s="1"/>
      <c r="K17" s="1"/>
    </row>
    <row r="18" spans="1:11" ht="31.5" customHeight="1" x14ac:dyDescent="0.2">
      <c r="A18" s="51" t="s">
        <v>64</v>
      </c>
      <c r="B18" s="123" t="s">
        <v>65</v>
      </c>
      <c r="C18" s="124"/>
      <c r="D18" s="125"/>
      <c r="E18" s="44">
        <f>E19</f>
        <v>380000</v>
      </c>
      <c r="J18" s="1"/>
      <c r="K18" s="1"/>
    </row>
    <row r="19" spans="1:11" ht="26.25" customHeight="1" x14ac:dyDescent="0.2">
      <c r="A19" s="45" t="s">
        <v>66</v>
      </c>
      <c r="B19" s="120" t="s">
        <v>67</v>
      </c>
      <c r="C19" s="121"/>
      <c r="D19" s="122"/>
      <c r="E19" s="46">
        <f>E20</f>
        <v>380000</v>
      </c>
      <c r="J19" s="1"/>
      <c r="K19" s="1"/>
    </row>
    <row r="20" spans="1:11" ht="27" customHeight="1" x14ac:dyDescent="0.2">
      <c r="A20" s="45"/>
      <c r="B20" s="109" t="s">
        <v>79</v>
      </c>
      <c r="C20" s="110"/>
      <c r="D20" s="111"/>
      <c r="E20" s="47">
        <v>380000</v>
      </c>
      <c r="J20" s="1"/>
      <c r="K20" s="1"/>
    </row>
    <row r="21" spans="1:11" ht="27.75" customHeight="1" x14ac:dyDescent="0.2">
      <c r="A21" s="66" t="s">
        <v>87</v>
      </c>
      <c r="B21" s="123" t="s">
        <v>65</v>
      </c>
      <c r="C21" s="124"/>
      <c r="D21" s="125"/>
      <c r="E21" s="44">
        <f>E22</f>
        <v>40000</v>
      </c>
      <c r="J21" s="1"/>
      <c r="K21" s="1"/>
    </row>
    <row r="22" spans="1:11" ht="65.25" customHeight="1" x14ac:dyDescent="0.2">
      <c r="A22" s="45" t="s">
        <v>80</v>
      </c>
      <c r="B22" s="120" t="s">
        <v>81</v>
      </c>
      <c r="C22" s="121"/>
      <c r="D22" s="122"/>
      <c r="E22" s="47">
        <v>40000</v>
      </c>
      <c r="J22" s="1"/>
      <c r="K22" s="1"/>
    </row>
    <row r="23" spans="1:11" ht="15" customHeight="1" x14ac:dyDescent="0.2">
      <c r="A23" s="113" t="s">
        <v>68</v>
      </c>
      <c r="B23" s="114"/>
      <c r="C23" s="114"/>
      <c r="D23" s="115"/>
      <c r="E23" s="48">
        <f>E15+E18+E21</f>
        <v>420000</v>
      </c>
      <c r="J23" s="1"/>
      <c r="K23" s="1"/>
    </row>
    <row r="24" spans="1:11" ht="15" customHeight="1" x14ac:dyDescent="0.2">
      <c r="A24" s="49"/>
      <c r="B24" s="49"/>
      <c r="C24" s="49"/>
      <c r="D24" s="49"/>
      <c r="E24" s="50"/>
      <c r="J24" s="1"/>
      <c r="K24" s="1"/>
    </row>
    <row r="25" spans="1:11" ht="48.75" customHeight="1" x14ac:dyDescent="0.2">
      <c r="A25" s="116" t="s">
        <v>78</v>
      </c>
      <c r="B25" s="116"/>
      <c r="C25" s="116"/>
      <c r="D25" s="116"/>
      <c r="E25" s="116"/>
      <c r="J25" s="1"/>
      <c r="K25" s="1"/>
    </row>
    <row r="26" spans="1:11" ht="27.75" hidden="1" customHeight="1" x14ac:dyDescent="0.2">
      <c r="A26" s="57"/>
      <c r="B26" s="57"/>
      <c r="C26" s="57"/>
      <c r="D26" s="57"/>
      <c r="E26" s="57"/>
      <c r="J26" s="1"/>
      <c r="K26" s="1"/>
    </row>
    <row r="27" spans="1:11" ht="13.5" customHeight="1" x14ac:dyDescent="0.2">
      <c r="A27" s="57"/>
      <c r="B27" s="57"/>
      <c r="C27" s="57"/>
      <c r="D27" s="57"/>
      <c r="E27" s="57"/>
      <c r="J27" s="1"/>
      <c r="K27" s="1"/>
    </row>
    <row r="28" spans="1:11" ht="18.75" customHeight="1" x14ac:dyDescent="0.2">
      <c r="A28" s="57"/>
      <c r="B28" s="57"/>
      <c r="C28" s="57"/>
      <c r="D28" s="57"/>
      <c r="E28" s="57"/>
      <c r="J28" s="1"/>
      <c r="K28" s="1"/>
    </row>
    <row r="29" spans="1:11" ht="17.25" hidden="1" customHeight="1" x14ac:dyDescent="0.2">
      <c r="A29" s="57"/>
      <c r="B29" s="57"/>
      <c r="C29" s="57"/>
      <c r="D29" s="57"/>
      <c r="E29" s="57"/>
      <c r="J29" s="1"/>
      <c r="K29" s="1"/>
    </row>
    <row r="30" spans="1:11" ht="13.5" hidden="1" customHeight="1" x14ac:dyDescent="0.2">
      <c r="A30" s="2"/>
      <c r="B30" s="2"/>
      <c r="C30" s="2"/>
      <c r="D30" s="2"/>
      <c r="E30" s="2"/>
      <c r="J30" s="1"/>
      <c r="K30" s="1"/>
    </row>
    <row r="31" spans="1:11" ht="13.5" customHeight="1" x14ac:dyDescent="0.2">
      <c r="A31" s="94" t="s">
        <v>2</v>
      </c>
      <c r="B31" s="94"/>
      <c r="C31" s="94"/>
      <c r="D31" s="94"/>
      <c r="E31" s="94"/>
      <c r="J31" s="3"/>
      <c r="K31" s="3"/>
    </row>
    <row r="32" spans="1:11" ht="69" customHeight="1" x14ac:dyDescent="0.2">
      <c r="A32" s="95" t="s">
        <v>97</v>
      </c>
      <c r="B32" s="95"/>
      <c r="C32" s="95"/>
      <c r="D32" s="95"/>
      <c r="E32" s="95"/>
      <c r="J32" s="3"/>
      <c r="K32" s="3"/>
    </row>
    <row r="33" spans="1:11" ht="27.75" customHeight="1" x14ac:dyDescent="0.2">
      <c r="A33" s="96" t="s">
        <v>3</v>
      </c>
      <c r="B33" s="96"/>
      <c r="C33" s="4" t="s">
        <v>4</v>
      </c>
      <c r="D33" s="54" t="s">
        <v>5</v>
      </c>
      <c r="E33" s="54" t="s">
        <v>6</v>
      </c>
      <c r="J33" s="3"/>
      <c r="K33" s="3"/>
    </row>
    <row r="34" spans="1:11" ht="48" customHeight="1" x14ac:dyDescent="0.2">
      <c r="A34" s="99" t="s">
        <v>12</v>
      </c>
      <c r="B34" s="100"/>
      <c r="C34" s="6" t="s">
        <v>59</v>
      </c>
      <c r="D34" s="7">
        <v>-100000</v>
      </c>
      <c r="E34" s="55" t="s">
        <v>88</v>
      </c>
      <c r="J34" s="3"/>
      <c r="K34" s="3"/>
    </row>
    <row r="35" spans="1:11" ht="18" hidden="1" customHeight="1" x14ac:dyDescent="0.2">
      <c r="A35" s="105"/>
      <c r="B35" s="106"/>
      <c r="C35" s="6" t="s">
        <v>61</v>
      </c>
      <c r="D35" s="7"/>
      <c r="E35" s="97"/>
      <c r="J35" s="3"/>
      <c r="K35" s="3"/>
    </row>
    <row r="36" spans="1:11" ht="18" hidden="1" customHeight="1" x14ac:dyDescent="0.2">
      <c r="A36" s="107"/>
      <c r="B36" s="108"/>
      <c r="C36" s="6" t="s">
        <v>71</v>
      </c>
      <c r="D36" s="7"/>
      <c r="E36" s="98"/>
      <c r="J36" s="3"/>
      <c r="K36" s="3"/>
    </row>
    <row r="37" spans="1:11" ht="42" customHeight="1" x14ac:dyDescent="0.2">
      <c r="A37" s="101" t="s">
        <v>15</v>
      </c>
      <c r="B37" s="102"/>
      <c r="C37" s="6" t="s">
        <v>22</v>
      </c>
      <c r="D37" s="7">
        <f>100000</f>
        <v>100000</v>
      </c>
      <c r="E37" s="59" t="s">
        <v>88</v>
      </c>
      <c r="G37" s="32"/>
      <c r="J37" s="3"/>
      <c r="K37" s="3"/>
    </row>
    <row r="38" spans="1:11" ht="45.75" customHeight="1" x14ac:dyDescent="0.2">
      <c r="A38" s="85" t="s">
        <v>7</v>
      </c>
      <c r="B38" s="85"/>
      <c r="C38" s="6" t="s">
        <v>46</v>
      </c>
      <c r="D38" s="7">
        <f>-5900</f>
        <v>-5900</v>
      </c>
      <c r="E38" s="8" t="s">
        <v>89</v>
      </c>
      <c r="J38" s="3"/>
      <c r="K38" s="3"/>
    </row>
    <row r="39" spans="1:11" ht="27.75" customHeight="1" x14ac:dyDescent="0.2">
      <c r="A39" s="99" t="s">
        <v>90</v>
      </c>
      <c r="B39" s="100"/>
      <c r="C39" s="6" t="s">
        <v>91</v>
      </c>
      <c r="D39" s="7">
        <v>-880.33</v>
      </c>
      <c r="E39" s="97" t="s">
        <v>93</v>
      </c>
      <c r="J39" s="3"/>
      <c r="K39" s="3"/>
    </row>
    <row r="40" spans="1:11" ht="24" customHeight="1" x14ac:dyDescent="0.2">
      <c r="A40" s="101"/>
      <c r="B40" s="102"/>
      <c r="C40" s="6" t="s">
        <v>92</v>
      </c>
      <c r="D40" s="7">
        <v>-468.75</v>
      </c>
      <c r="E40" s="98"/>
      <c r="J40" s="3"/>
      <c r="K40" s="3"/>
    </row>
    <row r="41" spans="1:11" ht="41.25" hidden="1" customHeight="1" x14ac:dyDescent="0.2">
      <c r="A41" s="92" t="s">
        <v>8</v>
      </c>
      <c r="B41" s="93"/>
      <c r="C41" s="6" t="s">
        <v>48</v>
      </c>
      <c r="D41" s="33"/>
      <c r="E41" s="31"/>
      <c r="J41" s="3"/>
      <c r="K41" s="3"/>
    </row>
    <row r="42" spans="1:11" ht="39.75" customHeight="1" x14ac:dyDescent="0.2">
      <c r="A42" s="99" t="s">
        <v>16</v>
      </c>
      <c r="B42" s="100"/>
      <c r="C42" s="10" t="s">
        <v>17</v>
      </c>
      <c r="D42" s="11">
        <v>40000</v>
      </c>
      <c r="E42" s="70" t="s">
        <v>96</v>
      </c>
      <c r="J42" s="3"/>
      <c r="K42" s="3"/>
    </row>
    <row r="43" spans="1:11" ht="18" hidden="1" customHeight="1" x14ac:dyDescent="0.2">
      <c r="A43" s="105"/>
      <c r="B43" s="106"/>
      <c r="C43" s="10" t="s">
        <v>55</v>
      </c>
      <c r="D43" s="11"/>
      <c r="E43" s="68"/>
      <c r="J43" s="3"/>
      <c r="K43" s="3"/>
    </row>
    <row r="44" spans="1:11" ht="18.75" hidden="1" customHeight="1" x14ac:dyDescent="0.2">
      <c r="A44" s="101"/>
      <c r="B44" s="102"/>
      <c r="C44" s="10" t="s">
        <v>73</v>
      </c>
      <c r="D44" s="11"/>
      <c r="E44" s="69"/>
      <c r="J44" s="3"/>
      <c r="K44" s="3"/>
    </row>
    <row r="45" spans="1:11" ht="45.75" customHeight="1" x14ac:dyDescent="0.2">
      <c r="A45" s="92" t="s">
        <v>12</v>
      </c>
      <c r="B45" s="93"/>
      <c r="C45" s="10" t="s">
        <v>98</v>
      </c>
      <c r="D45" s="11">
        <v>1349.08</v>
      </c>
      <c r="E45" s="61" t="s">
        <v>93</v>
      </c>
      <c r="J45" s="3"/>
      <c r="K45" s="3"/>
    </row>
    <row r="46" spans="1:11" ht="24" hidden="1" customHeight="1" x14ac:dyDescent="0.2">
      <c r="A46" s="99" t="s">
        <v>7</v>
      </c>
      <c r="B46" s="100"/>
      <c r="C46" s="13" t="s">
        <v>49</v>
      </c>
      <c r="D46" s="11"/>
      <c r="E46" s="34"/>
      <c r="J46" s="3"/>
      <c r="K46" s="3"/>
    </row>
    <row r="47" spans="1:11" ht="27.75" hidden="1" customHeight="1" x14ac:dyDescent="0.2">
      <c r="A47" s="101"/>
      <c r="B47" s="102"/>
      <c r="C47" s="13" t="s">
        <v>19</v>
      </c>
      <c r="D47" s="11"/>
      <c r="E47" s="34"/>
      <c r="J47" s="3"/>
      <c r="K47" s="3"/>
    </row>
    <row r="48" spans="1:11" ht="36" customHeight="1" x14ac:dyDescent="0.2">
      <c r="A48" s="92" t="s">
        <v>74</v>
      </c>
      <c r="B48" s="93"/>
      <c r="C48" s="13" t="s">
        <v>75</v>
      </c>
      <c r="D48" s="9">
        <f>5900</f>
        <v>5900</v>
      </c>
      <c r="E48" s="8" t="s">
        <v>89</v>
      </c>
      <c r="J48" s="3"/>
      <c r="K48" s="3"/>
    </row>
    <row r="49" spans="1:11" ht="0.75" hidden="1" customHeight="1" x14ac:dyDescent="0.2">
      <c r="A49" s="99" t="s">
        <v>13</v>
      </c>
      <c r="B49" s="100"/>
      <c r="C49" s="6" t="s">
        <v>52</v>
      </c>
      <c r="D49" s="9"/>
      <c r="E49" s="67"/>
      <c r="J49" s="3"/>
      <c r="K49" s="3"/>
    </row>
    <row r="50" spans="1:11" ht="38.25" customHeight="1" x14ac:dyDescent="0.2">
      <c r="A50" s="105"/>
      <c r="B50" s="106"/>
      <c r="C50" s="6" t="s">
        <v>94</v>
      </c>
      <c r="D50" s="9">
        <v>380000</v>
      </c>
      <c r="E50" s="60" t="s">
        <v>95</v>
      </c>
      <c r="J50" s="3"/>
      <c r="K50" s="3"/>
    </row>
    <row r="51" spans="1:11" ht="6.75" hidden="1" customHeight="1" x14ac:dyDescent="0.2">
      <c r="A51" s="101"/>
      <c r="B51" s="102"/>
      <c r="C51" s="6" t="s">
        <v>72</v>
      </c>
      <c r="D51" s="9"/>
      <c r="E51" s="58"/>
      <c r="J51" s="3"/>
      <c r="K51" s="3"/>
    </row>
    <row r="52" spans="1:11" ht="50.25" hidden="1" customHeight="1" x14ac:dyDescent="0.2">
      <c r="A52" s="85" t="s">
        <v>40</v>
      </c>
      <c r="B52" s="85"/>
      <c r="C52" s="37" t="s">
        <v>41</v>
      </c>
      <c r="D52" s="9"/>
      <c r="E52" s="36"/>
      <c r="J52" s="3"/>
      <c r="K52" s="3"/>
    </row>
    <row r="53" spans="1:11" ht="17.100000000000001" customHeight="1" x14ac:dyDescent="0.2">
      <c r="A53" s="14"/>
      <c r="B53" s="15"/>
      <c r="C53" s="16"/>
      <c r="D53" s="17">
        <f>SUM(D34:D52)</f>
        <v>420000</v>
      </c>
      <c r="E53" s="18"/>
      <c r="J53" s="3"/>
      <c r="K53" s="19"/>
    </row>
    <row r="54" spans="1:11" ht="7.5" customHeight="1" x14ac:dyDescent="0.2">
      <c r="A54" s="20"/>
      <c r="B54" s="20"/>
      <c r="C54" s="21"/>
      <c r="D54" s="21"/>
      <c r="E54" s="21"/>
      <c r="J54" s="3"/>
      <c r="K54" s="19"/>
    </row>
    <row r="55" spans="1:11" ht="16.350000000000001" customHeight="1" x14ac:dyDescent="0.25">
      <c r="A55" s="22" t="s">
        <v>31</v>
      </c>
      <c r="B55" s="22"/>
      <c r="C55" s="22"/>
      <c r="D55" s="22"/>
      <c r="E55" s="22"/>
      <c r="J55" s="3"/>
      <c r="K55" s="3"/>
    </row>
    <row r="56" spans="1:11" ht="16.350000000000001" customHeight="1" x14ac:dyDescent="0.2">
      <c r="A56" s="86" t="s">
        <v>32</v>
      </c>
      <c r="B56" s="87" t="s">
        <v>9</v>
      </c>
      <c r="C56" s="87"/>
      <c r="D56" s="23" t="s">
        <v>2</v>
      </c>
      <c r="E56" s="56" t="s">
        <v>10</v>
      </c>
      <c r="J56" s="3"/>
      <c r="K56" s="3"/>
    </row>
    <row r="57" spans="1:11" ht="16.350000000000001" customHeight="1" x14ac:dyDescent="0.2">
      <c r="A57" s="86"/>
      <c r="B57" s="88">
        <f>34824564.33+356697.09+200000+380000+40000</f>
        <v>35801261.420000002</v>
      </c>
      <c r="C57" s="88"/>
      <c r="D57" s="25">
        <f>34824564.33+3297921.04+356697.09+200000+420000</f>
        <v>39099182.460000001</v>
      </c>
      <c r="E57" s="26">
        <f>D57-B57</f>
        <v>3297921.0399999991</v>
      </c>
      <c r="F57" s="32">
        <f>G57-E57</f>
        <v>0</v>
      </c>
      <c r="G57" s="32">
        <v>3297921.04</v>
      </c>
      <c r="J57" s="3"/>
      <c r="K57" s="3"/>
    </row>
    <row r="58" spans="1:11" ht="19.5" customHeight="1" x14ac:dyDescent="0.2"/>
    <row r="59" spans="1:11" ht="22.5" customHeight="1" x14ac:dyDescent="0.25">
      <c r="A59" s="28" t="s">
        <v>11</v>
      </c>
      <c r="B59" s="28"/>
      <c r="C59" s="28"/>
      <c r="D59" s="29" t="s">
        <v>14</v>
      </c>
    </row>
    <row r="60" spans="1:11" ht="32.25" customHeight="1" x14ac:dyDescent="0.2">
      <c r="A60" s="30"/>
    </row>
    <row r="65510" ht="12.75" customHeight="1" x14ac:dyDescent="0.2"/>
    <row r="65511" ht="12.75" customHeight="1" x14ac:dyDescent="0.2"/>
    <row r="65512" ht="12.75" customHeight="1" x14ac:dyDescent="0.2"/>
    <row r="65513" ht="12.75" customHeight="1" x14ac:dyDescent="0.2"/>
    <row r="65514" ht="12.75" customHeight="1" x14ac:dyDescent="0.2"/>
    <row r="65515" ht="12.75" customHeight="1" x14ac:dyDescent="0.2"/>
    <row r="65516" ht="12.75" customHeight="1" x14ac:dyDescent="0.2"/>
    <row r="65517" ht="12.75" customHeight="1" x14ac:dyDescent="0.2"/>
    <row r="65518" ht="12.75" customHeight="1" x14ac:dyDescent="0.2"/>
    <row r="65519" ht="12.75" customHeight="1" x14ac:dyDescent="0.2"/>
    <row r="65520" ht="12.75" customHeight="1" x14ac:dyDescent="0.2"/>
    <row r="65521" ht="12.75" customHeight="1" x14ac:dyDescent="0.2"/>
    <row r="65522" ht="12.75" customHeight="1" x14ac:dyDescent="0.2"/>
    <row r="65523" ht="12.75" customHeight="1" x14ac:dyDescent="0.2"/>
    <row r="65524" ht="12.75" customHeight="1" x14ac:dyDescent="0.2"/>
    <row r="65525" ht="12.75" customHeight="1" x14ac:dyDescent="0.2"/>
    <row r="65526" ht="12.75" customHeight="1" x14ac:dyDescent="0.2"/>
    <row r="65527" ht="12.75" customHeight="1" x14ac:dyDescent="0.2"/>
    <row r="65528" ht="12.75" customHeight="1" x14ac:dyDescent="0.2"/>
    <row r="65529" ht="12.75" customHeight="1" x14ac:dyDescent="0.2"/>
    <row r="65530" ht="12.75" customHeight="1" x14ac:dyDescent="0.2"/>
    <row r="65531" ht="12.75" customHeight="1" x14ac:dyDescent="0.2"/>
    <row r="65532" ht="12.75" customHeight="1" x14ac:dyDescent="0.2"/>
    <row r="65533" ht="12.75" customHeight="1" x14ac:dyDescent="0.2"/>
    <row r="65534" ht="12.75" customHeight="1" x14ac:dyDescent="0.2"/>
    <row r="65535" ht="12.75" customHeight="1" x14ac:dyDescent="0.2"/>
    <row r="65536" ht="12.75" customHeight="1" x14ac:dyDescent="0.2"/>
    <row r="65537" ht="12.75" customHeight="1" x14ac:dyDescent="0.2"/>
    <row r="65538" ht="12.75" customHeight="1" x14ac:dyDescent="0.2"/>
    <row r="65539" ht="12.75" customHeight="1" x14ac:dyDescent="0.2"/>
    <row r="65540" ht="12.75" customHeight="1" x14ac:dyDescent="0.2"/>
    <row r="65541" ht="12.75" customHeight="1" x14ac:dyDescent="0.2"/>
    <row r="65542" ht="12.75" customHeight="1" x14ac:dyDescent="0.2"/>
    <row r="65543" ht="12.75" customHeight="1" x14ac:dyDescent="0.2"/>
    <row r="65544" ht="12.75" customHeight="1" x14ac:dyDescent="0.2"/>
    <row r="65545" ht="12.75" customHeight="1" x14ac:dyDescent="0.2"/>
  </sheetData>
  <sheetProtection selectLockedCells="1" selectUnlockedCells="1"/>
  <mergeCells count="41">
    <mergeCell ref="A48:B48"/>
    <mergeCell ref="A49:B51"/>
    <mergeCell ref="A52:B52"/>
    <mergeCell ref="A56:A57"/>
    <mergeCell ref="B56:C56"/>
    <mergeCell ref="B57:C57"/>
    <mergeCell ref="A46:B47"/>
    <mergeCell ref="A25:E25"/>
    <mergeCell ref="A31:E31"/>
    <mergeCell ref="A32:E32"/>
    <mergeCell ref="A33:B33"/>
    <mergeCell ref="A34:B36"/>
    <mergeCell ref="E35:E36"/>
    <mergeCell ref="A37:B37"/>
    <mergeCell ref="A38:B38"/>
    <mergeCell ref="A41:B41"/>
    <mergeCell ref="A42:B44"/>
    <mergeCell ref="A39:B40"/>
    <mergeCell ref="E39:E40"/>
    <mergeCell ref="A45:B45"/>
    <mergeCell ref="A23:D23"/>
    <mergeCell ref="A7:E7"/>
    <mergeCell ref="A8:E8"/>
    <mergeCell ref="A9:E9"/>
    <mergeCell ref="A10:E10"/>
    <mergeCell ref="A12:E12"/>
    <mergeCell ref="A13:E13"/>
    <mergeCell ref="B18:D18"/>
    <mergeCell ref="B19:D19"/>
    <mergeCell ref="B20:D20"/>
    <mergeCell ref="B21:D21"/>
    <mergeCell ref="B22:D22"/>
    <mergeCell ref="A6:E6"/>
    <mergeCell ref="B15:D15"/>
    <mergeCell ref="B16:D16"/>
    <mergeCell ref="B17:D17"/>
    <mergeCell ref="A1:E1"/>
    <mergeCell ref="A2:E2"/>
    <mergeCell ref="A3:E3"/>
    <mergeCell ref="A4:E4"/>
    <mergeCell ref="A5:E5"/>
  </mergeCells>
  <pageMargins left="0.78740157480314965" right="0.43307086614173229" top="0.78740157480314965" bottom="0.78740157480314965" header="0.51181102362204722" footer="0.51181102362204722"/>
  <pageSetup paperSize="9" scale="92" firstPageNumber="0" fitToHeight="2" orientation="portrait" r:id="rId1"/>
  <headerFooter alignWithMargins="0"/>
  <rowBreaks count="1" manualBreakCount="1">
    <brk id="28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548"/>
  <sheetViews>
    <sheetView topLeftCell="A32" zoomScaleNormal="100" workbookViewId="0">
      <selection activeCell="E52" sqref="E52"/>
    </sheetView>
  </sheetViews>
  <sheetFormatPr defaultRowHeight="70.150000000000006" customHeight="1" x14ac:dyDescent="0.2"/>
  <cols>
    <col min="1" max="1" width="20.42578125" customWidth="1"/>
    <col min="2" max="2" width="9.85546875" customWidth="1"/>
    <col min="3" max="3" width="22.42578125" customWidth="1"/>
    <col min="4" max="4" width="20" customWidth="1"/>
    <col min="5" max="5" width="26.140625" customWidth="1"/>
    <col min="6" max="6" width="15.7109375" customWidth="1"/>
    <col min="7" max="7" width="15.42578125" customWidth="1"/>
    <col min="8" max="8" width="13.85546875" customWidth="1"/>
    <col min="9" max="9" width="27" customWidth="1"/>
    <col min="10" max="10" width="14.42578125" style="27" customWidth="1"/>
    <col min="11" max="11" width="10.7109375" customWidth="1"/>
  </cols>
  <sheetData>
    <row r="1" spans="1:11" ht="12.75" customHeight="1" x14ac:dyDescent="0.2">
      <c r="A1" s="90" t="s">
        <v>0</v>
      </c>
      <c r="B1" s="90"/>
      <c r="C1" s="90"/>
      <c r="D1" s="90"/>
      <c r="E1" s="90"/>
      <c r="J1" s="1"/>
      <c r="K1" s="1"/>
    </row>
    <row r="2" spans="1:11" ht="26.25" customHeight="1" x14ac:dyDescent="0.2">
      <c r="A2" s="90" t="s">
        <v>1</v>
      </c>
      <c r="B2" s="90"/>
      <c r="C2" s="90"/>
      <c r="D2" s="90"/>
      <c r="E2" s="90"/>
      <c r="J2" s="1"/>
      <c r="K2" s="1"/>
    </row>
    <row r="3" spans="1:11" ht="50.25" customHeight="1" x14ac:dyDescent="0.2">
      <c r="A3" s="91" t="s">
        <v>23</v>
      </c>
      <c r="B3" s="91"/>
      <c r="C3" s="91"/>
      <c r="D3" s="91"/>
      <c r="E3" s="91"/>
      <c r="J3" s="1"/>
      <c r="K3" s="1"/>
    </row>
    <row r="4" spans="1:11" ht="19.5" customHeight="1" x14ac:dyDescent="0.2">
      <c r="A4" s="89" t="s">
        <v>24</v>
      </c>
      <c r="B4" s="89"/>
      <c r="C4" s="89"/>
      <c r="D4" s="89"/>
      <c r="E4" s="89"/>
      <c r="J4" s="1"/>
      <c r="K4" s="1"/>
    </row>
    <row r="5" spans="1:11" ht="48.75" customHeight="1" x14ac:dyDescent="0.2">
      <c r="A5" s="89" t="s">
        <v>25</v>
      </c>
      <c r="B5" s="89"/>
      <c r="C5" s="89"/>
      <c r="D5" s="89"/>
      <c r="E5" s="89"/>
      <c r="J5" s="1"/>
      <c r="K5" s="1"/>
    </row>
    <row r="6" spans="1:11" ht="33" customHeight="1" x14ac:dyDescent="0.2">
      <c r="A6" s="89" t="s">
        <v>26</v>
      </c>
      <c r="B6" s="89"/>
      <c r="C6" s="89"/>
      <c r="D6" s="89"/>
      <c r="E6" s="89"/>
      <c r="J6" s="1"/>
      <c r="K6" s="1"/>
    </row>
    <row r="7" spans="1:11" ht="66.75" customHeight="1" x14ac:dyDescent="0.2">
      <c r="A7" s="89" t="s">
        <v>27</v>
      </c>
      <c r="B7" s="89"/>
      <c r="C7" s="89"/>
      <c r="D7" s="89"/>
      <c r="E7" s="89"/>
      <c r="J7" s="1"/>
      <c r="K7" s="1"/>
    </row>
    <row r="8" spans="1:11" ht="63" customHeight="1" x14ac:dyDescent="0.2">
      <c r="A8" s="89" t="s">
        <v>28</v>
      </c>
      <c r="B8" s="89"/>
      <c r="C8" s="89"/>
      <c r="D8" s="89"/>
      <c r="E8" s="89"/>
      <c r="J8" s="1"/>
      <c r="K8" s="1"/>
    </row>
    <row r="9" spans="1:11" ht="29.25" customHeight="1" x14ac:dyDescent="0.2">
      <c r="A9" s="89" t="s">
        <v>29</v>
      </c>
      <c r="B9" s="89"/>
      <c r="C9" s="89"/>
      <c r="D9" s="89"/>
      <c r="E9" s="89"/>
      <c r="J9" s="1"/>
      <c r="K9" s="1"/>
    </row>
    <row r="10" spans="1:11" ht="45.75" customHeight="1" x14ac:dyDescent="0.2">
      <c r="A10" s="89" t="s">
        <v>30</v>
      </c>
      <c r="B10" s="89"/>
      <c r="C10" s="89"/>
      <c r="D10" s="89"/>
      <c r="E10" s="89"/>
      <c r="J10" s="1"/>
      <c r="K10" s="1"/>
    </row>
    <row r="11" spans="1:11" ht="16.5" customHeight="1" x14ac:dyDescent="0.2">
      <c r="A11" s="71"/>
      <c r="B11" s="71"/>
      <c r="C11" s="71"/>
      <c r="D11" s="71"/>
      <c r="E11" s="71"/>
      <c r="J11" s="1"/>
      <c r="K11" s="1"/>
    </row>
    <row r="12" spans="1:11" ht="13.5" customHeight="1" x14ac:dyDescent="0.2">
      <c r="A12" s="94" t="s">
        <v>9</v>
      </c>
      <c r="B12" s="94"/>
      <c r="C12" s="94"/>
      <c r="D12" s="94"/>
      <c r="E12" s="94"/>
      <c r="J12" s="1"/>
      <c r="K12" s="1"/>
    </row>
    <row r="13" spans="1:11" ht="27.75" customHeight="1" x14ac:dyDescent="0.2">
      <c r="A13" s="119" t="s">
        <v>63</v>
      </c>
      <c r="B13" s="119"/>
      <c r="C13" s="119"/>
      <c r="D13" s="119"/>
      <c r="E13" s="119"/>
      <c r="J13" s="1"/>
      <c r="K13" s="1"/>
    </row>
    <row r="14" spans="1:11" ht="15" customHeight="1" x14ac:dyDescent="0.2">
      <c r="A14" s="75"/>
      <c r="B14" s="75"/>
      <c r="C14" s="75"/>
      <c r="D14" s="75"/>
      <c r="E14" s="75"/>
      <c r="J14" s="1"/>
      <c r="K14" s="1"/>
    </row>
    <row r="15" spans="1:11" ht="15" customHeight="1" x14ac:dyDescent="0.2">
      <c r="A15" s="62" t="s">
        <v>82</v>
      </c>
      <c r="B15" s="126" t="s">
        <v>83</v>
      </c>
      <c r="C15" s="127"/>
      <c r="D15" s="128"/>
      <c r="E15" s="63">
        <f>E16+E17</f>
        <v>280030.5</v>
      </c>
      <c r="J15" s="1"/>
      <c r="K15" s="1"/>
    </row>
    <row r="16" spans="1:11" ht="40.5" customHeight="1" x14ac:dyDescent="0.2">
      <c r="A16" s="64" t="s">
        <v>101</v>
      </c>
      <c r="B16" s="132" t="s">
        <v>99</v>
      </c>
      <c r="C16" s="133"/>
      <c r="D16" s="134"/>
      <c r="E16" s="65">
        <v>69127.8</v>
      </c>
      <c r="J16" s="1"/>
      <c r="K16" s="1"/>
    </row>
    <row r="17" spans="1:11" ht="36" customHeight="1" x14ac:dyDescent="0.2">
      <c r="A17" s="64" t="s">
        <v>100</v>
      </c>
      <c r="B17" s="135" t="s">
        <v>106</v>
      </c>
      <c r="C17" s="136"/>
      <c r="D17" s="137"/>
      <c r="E17" s="65">
        <v>210902.7</v>
      </c>
      <c r="J17" s="1"/>
      <c r="K17" s="1"/>
    </row>
    <row r="18" spans="1:11" ht="31.5" customHeight="1" x14ac:dyDescent="0.2">
      <c r="A18" s="51" t="s">
        <v>64</v>
      </c>
      <c r="B18" s="123" t="s">
        <v>65</v>
      </c>
      <c r="C18" s="124"/>
      <c r="D18" s="125"/>
      <c r="E18" s="44">
        <f>E19</f>
        <v>653404.5</v>
      </c>
      <c r="J18" s="1"/>
      <c r="K18" s="1"/>
    </row>
    <row r="19" spans="1:11" ht="26.25" customHeight="1" x14ac:dyDescent="0.2">
      <c r="A19" s="45" t="s">
        <v>66</v>
      </c>
      <c r="B19" s="120" t="s">
        <v>67</v>
      </c>
      <c r="C19" s="121"/>
      <c r="D19" s="122"/>
      <c r="E19" s="46">
        <f>E20+E21</f>
        <v>653404.5</v>
      </c>
      <c r="J19" s="1"/>
      <c r="K19" s="1"/>
    </row>
    <row r="20" spans="1:11" ht="40.5" customHeight="1" x14ac:dyDescent="0.2">
      <c r="A20" s="45"/>
      <c r="B20" s="112" t="s">
        <v>102</v>
      </c>
      <c r="C20" s="112"/>
      <c r="D20" s="112"/>
      <c r="E20" s="47">
        <v>161298.20000000001</v>
      </c>
      <c r="J20" s="1"/>
      <c r="K20" s="1"/>
    </row>
    <row r="21" spans="1:11" ht="38.25" customHeight="1" x14ac:dyDescent="0.2">
      <c r="A21" s="45"/>
      <c r="B21" s="112" t="s">
        <v>110</v>
      </c>
      <c r="C21" s="112"/>
      <c r="D21" s="112"/>
      <c r="E21" s="47">
        <v>492106.3</v>
      </c>
      <c r="J21" s="1"/>
      <c r="K21" s="1"/>
    </row>
    <row r="22" spans="1:11" ht="27.75" customHeight="1" x14ac:dyDescent="0.2">
      <c r="A22" s="66" t="s">
        <v>87</v>
      </c>
      <c r="B22" s="123" t="s">
        <v>65</v>
      </c>
      <c r="C22" s="124"/>
      <c r="D22" s="125"/>
      <c r="E22" s="44">
        <f>E23</f>
        <v>20000</v>
      </c>
      <c r="J22" s="1"/>
      <c r="K22" s="1"/>
    </row>
    <row r="23" spans="1:11" ht="65.25" customHeight="1" x14ac:dyDescent="0.2">
      <c r="A23" s="45" t="s">
        <v>80</v>
      </c>
      <c r="B23" s="120" t="s">
        <v>81</v>
      </c>
      <c r="C23" s="121"/>
      <c r="D23" s="122"/>
      <c r="E23" s="47">
        <v>20000</v>
      </c>
      <c r="J23" s="1"/>
      <c r="K23" s="1"/>
    </row>
    <row r="24" spans="1:11" ht="15" customHeight="1" x14ac:dyDescent="0.2">
      <c r="A24" s="113" t="s">
        <v>68</v>
      </c>
      <c r="B24" s="114"/>
      <c r="C24" s="114"/>
      <c r="D24" s="115"/>
      <c r="E24" s="48">
        <f>E15+E18+E22</f>
        <v>953435</v>
      </c>
      <c r="J24" s="1"/>
      <c r="K24" s="1"/>
    </row>
    <row r="25" spans="1:11" ht="15" customHeight="1" x14ac:dyDescent="0.2">
      <c r="A25" s="49"/>
      <c r="B25" s="49"/>
      <c r="C25" s="49"/>
      <c r="D25" s="49"/>
      <c r="E25" s="50"/>
      <c r="J25" s="1"/>
      <c r="K25" s="1"/>
    </row>
    <row r="26" spans="1:11" ht="48.75" customHeight="1" x14ac:dyDescent="0.2">
      <c r="A26" s="116" t="s">
        <v>78</v>
      </c>
      <c r="B26" s="116"/>
      <c r="C26" s="116"/>
      <c r="D26" s="116"/>
      <c r="E26" s="116"/>
      <c r="J26" s="1"/>
      <c r="K26" s="1"/>
    </row>
    <row r="27" spans="1:11" ht="27.75" hidden="1" customHeight="1" x14ac:dyDescent="0.2">
      <c r="A27" s="75"/>
      <c r="B27" s="75"/>
      <c r="C27" s="75"/>
      <c r="D27" s="75"/>
      <c r="E27" s="75"/>
      <c r="J27" s="1"/>
      <c r="K27" s="1"/>
    </row>
    <row r="28" spans="1:11" ht="13.5" customHeight="1" x14ac:dyDescent="0.2">
      <c r="A28" s="75"/>
      <c r="B28" s="75"/>
      <c r="C28" s="75"/>
      <c r="D28" s="75"/>
      <c r="E28" s="75"/>
      <c r="J28" s="1"/>
      <c r="K28" s="1"/>
    </row>
    <row r="29" spans="1:11" ht="18.75" customHeight="1" x14ac:dyDescent="0.2">
      <c r="A29" s="75"/>
      <c r="B29" s="75"/>
      <c r="C29" s="75"/>
      <c r="D29" s="75"/>
      <c r="E29" s="75"/>
      <c r="J29" s="1"/>
      <c r="K29" s="1"/>
    </row>
    <row r="30" spans="1:11" ht="17.25" hidden="1" customHeight="1" x14ac:dyDescent="0.2">
      <c r="A30" s="75"/>
      <c r="B30" s="75"/>
      <c r="C30" s="75"/>
      <c r="D30" s="75"/>
      <c r="E30" s="75"/>
      <c r="J30" s="1"/>
      <c r="K30" s="1"/>
    </row>
    <row r="31" spans="1:11" ht="13.5" hidden="1" customHeight="1" x14ac:dyDescent="0.2">
      <c r="A31" s="2"/>
      <c r="B31" s="2"/>
      <c r="C31" s="2"/>
      <c r="D31" s="2"/>
      <c r="E31" s="2"/>
      <c r="J31" s="1"/>
      <c r="K31" s="1"/>
    </row>
    <row r="32" spans="1:11" ht="13.5" customHeight="1" x14ac:dyDescent="0.2">
      <c r="A32" s="94" t="s">
        <v>2</v>
      </c>
      <c r="B32" s="94"/>
      <c r="C32" s="94"/>
      <c r="D32" s="94"/>
      <c r="E32" s="94"/>
      <c r="J32" s="3"/>
      <c r="K32" s="3"/>
    </row>
    <row r="33" spans="1:11" ht="69" customHeight="1" x14ac:dyDescent="0.2">
      <c r="A33" s="95" t="s">
        <v>109</v>
      </c>
      <c r="B33" s="95"/>
      <c r="C33" s="95"/>
      <c r="D33" s="95"/>
      <c r="E33" s="95"/>
      <c r="J33" s="3"/>
      <c r="K33" s="3"/>
    </row>
    <row r="34" spans="1:11" ht="27" customHeight="1" x14ac:dyDescent="0.2">
      <c r="A34" s="96" t="s">
        <v>3</v>
      </c>
      <c r="B34" s="96"/>
      <c r="C34" s="4" t="s">
        <v>4</v>
      </c>
      <c r="D34" s="72" t="s">
        <v>5</v>
      </c>
      <c r="E34" s="72" t="s">
        <v>6</v>
      </c>
      <c r="J34" s="3"/>
      <c r="K34" s="3"/>
    </row>
    <row r="35" spans="1:11" ht="8.25" hidden="1" customHeight="1" x14ac:dyDescent="0.2">
      <c r="A35" s="99" t="s">
        <v>12</v>
      </c>
      <c r="B35" s="100"/>
      <c r="C35" s="6" t="s">
        <v>59</v>
      </c>
      <c r="D35" s="7"/>
      <c r="E35" s="73"/>
      <c r="J35" s="3"/>
      <c r="K35" s="3"/>
    </row>
    <row r="36" spans="1:11" ht="18" hidden="1" customHeight="1" x14ac:dyDescent="0.2">
      <c r="A36" s="105"/>
      <c r="B36" s="106"/>
      <c r="C36" s="6" t="s">
        <v>61</v>
      </c>
      <c r="D36" s="7"/>
      <c r="E36" s="97"/>
      <c r="J36" s="3"/>
      <c r="K36" s="3"/>
    </row>
    <row r="37" spans="1:11" ht="18" hidden="1" customHeight="1" x14ac:dyDescent="0.2">
      <c r="A37" s="107"/>
      <c r="B37" s="108"/>
      <c r="C37" s="6" t="s">
        <v>71</v>
      </c>
      <c r="D37" s="7"/>
      <c r="E37" s="98"/>
      <c r="J37" s="3"/>
      <c r="K37" s="3"/>
    </row>
    <row r="38" spans="1:11" ht="42" hidden="1" customHeight="1" x14ac:dyDescent="0.2">
      <c r="A38" s="101" t="s">
        <v>15</v>
      </c>
      <c r="B38" s="102"/>
      <c r="C38" s="6" t="s">
        <v>22</v>
      </c>
      <c r="D38" s="7"/>
      <c r="E38" s="73"/>
      <c r="G38" s="32"/>
      <c r="J38" s="3"/>
      <c r="K38" s="3"/>
    </row>
    <row r="39" spans="1:11" ht="45.75" hidden="1" customHeight="1" x14ac:dyDescent="0.2">
      <c r="A39" s="85" t="s">
        <v>7</v>
      </c>
      <c r="B39" s="85"/>
      <c r="C39" s="6" t="s">
        <v>46</v>
      </c>
      <c r="D39" s="7"/>
      <c r="E39" s="8"/>
      <c r="J39" s="3"/>
      <c r="K39" s="3"/>
    </row>
    <row r="40" spans="1:11" ht="27.75" hidden="1" customHeight="1" x14ac:dyDescent="0.2">
      <c r="A40" s="99" t="s">
        <v>90</v>
      </c>
      <c r="B40" s="100"/>
      <c r="C40" s="6" t="s">
        <v>91</v>
      </c>
      <c r="D40" s="7"/>
      <c r="E40" s="97"/>
      <c r="J40" s="3"/>
      <c r="K40" s="3"/>
    </row>
    <row r="41" spans="1:11" ht="24" hidden="1" customHeight="1" x14ac:dyDescent="0.2">
      <c r="A41" s="101"/>
      <c r="B41" s="102"/>
      <c r="C41" s="6" t="s">
        <v>92</v>
      </c>
      <c r="D41" s="7"/>
      <c r="E41" s="98"/>
      <c r="J41" s="3"/>
      <c r="K41" s="3"/>
    </row>
    <row r="42" spans="1:11" ht="41.25" hidden="1" customHeight="1" x14ac:dyDescent="0.2">
      <c r="A42" s="92" t="s">
        <v>8</v>
      </c>
      <c r="B42" s="93"/>
      <c r="C42" s="6" t="s">
        <v>48</v>
      </c>
      <c r="D42" s="33"/>
      <c r="E42" s="31"/>
      <c r="J42" s="3"/>
      <c r="K42" s="3"/>
    </row>
    <row r="43" spans="1:11" ht="39.75" customHeight="1" x14ac:dyDescent="0.2">
      <c r="A43" s="99" t="s">
        <v>16</v>
      </c>
      <c r="B43" s="100"/>
      <c r="C43" s="10" t="s">
        <v>17</v>
      </c>
      <c r="D43" s="11">
        <v>20000</v>
      </c>
      <c r="E43" s="70" t="s">
        <v>96</v>
      </c>
      <c r="J43" s="3"/>
      <c r="K43" s="3"/>
    </row>
    <row r="44" spans="1:11" ht="18" hidden="1" customHeight="1" x14ac:dyDescent="0.2">
      <c r="A44" s="105"/>
      <c r="B44" s="106"/>
      <c r="C44" s="10" t="s">
        <v>55</v>
      </c>
      <c r="D44" s="11"/>
      <c r="E44" s="68"/>
      <c r="J44" s="3"/>
      <c r="K44" s="3"/>
    </row>
    <row r="45" spans="1:11" ht="18.75" hidden="1" customHeight="1" x14ac:dyDescent="0.2">
      <c r="A45" s="101"/>
      <c r="B45" s="102"/>
      <c r="C45" s="10" t="s">
        <v>73</v>
      </c>
      <c r="D45" s="11"/>
      <c r="E45" s="69"/>
      <c r="J45" s="3"/>
      <c r="K45" s="3"/>
    </row>
    <row r="46" spans="1:11" ht="35.25" customHeight="1" x14ac:dyDescent="0.2">
      <c r="A46" s="92" t="s">
        <v>12</v>
      </c>
      <c r="B46" s="93"/>
      <c r="C46" s="10" t="s">
        <v>98</v>
      </c>
      <c r="D46" s="11">
        <v>68000</v>
      </c>
      <c r="E46" s="76" t="s">
        <v>108</v>
      </c>
      <c r="J46" s="3"/>
      <c r="K46" s="3"/>
    </row>
    <row r="47" spans="1:11" ht="27" hidden="1" customHeight="1" x14ac:dyDescent="0.2">
      <c r="A47" s="99" t="s">
        <v>7</v>
      </c>
      <c r="B47" s="100"/>
      <c r="C47" s="13" t="s">
        <v>49</v>
      </c>
      <c r="D47" s="11"/>
      <c r="E47" s="34"/>
      <c r="J47" s="3"/>
      <c r="K47" s="3"/>
    </row>
    <row r="48" spans="1:11" ht="27" hidden="1" customHeight="1" x14ac:dyDescent="0.2">
      <c r="A48" s="101"/>
      <c r="B48" s="102"/>
      <c r="C48" s="13" t="s">
        <v>19</v>
      </c>
      <c r="D48" s="11"/>
      <c r="E48" s="34"/>
      <c r="J48" s="3"/>
      <c r="K48" s="3"/>
    </row>
    <row r="49" spans="1:11" ht="24.75" customHeight="1" x14ac:dyDescent="0.2">
      <c r="A49" s="99" t="s">
        <v>74</v>
      </c>
      <c r="B49" s="100"/>
      <c r="C49" s="13" t="s">
        <v>103</v>
      </c>
      <c r="D49" s="9">
        <v>161298.20000000001</v>
      </c>
      <c r="E49" s="103" t="s">
        <v>104</v>
      </c>
      <c r="J49" s="3"/>
      <c r="K49" s="3"/>
    </row>
    <row r="50" spans="1:11" ht="19.5" customHeight="1" x14ac:dyDescent="0.2">
      <c r="A50" s="101"/>
      <c r="B50" s="102"/>
      <c r="C50" s="13" t="s">
        <v>105</v>
      </c>
      <c r="D50" s="9">
        <v>69127.8</v>
      </c>
      <c r="E50" s="118"/>
      <c r="J50" s="3"/>
      <c r="K50" s="3"/>
    </row>
    <row r="51" spans="1:11" ht="27.75" customHeight="1" x14ac:dyDescent="0.2">
      <c r="A51" s="99" t="s">
        <v>13</v>
      </c>
      <c r="B51" s="100"/>
      <c r="C51" s="6" t="s">
        <v>113</v>
      </c>
      <c r="D51" s="9">
        <f>13467.89</f>
        <v>13467.89</v>
      </c>
      <c r="E51" s="77" t="s">
        <v>114</v>
      </c>
      <c r="J51" s="3"/>
      <c r="K51" s="3"/>
    </row>
    <row r="52" spans="1:11" ht="22.5" customHeight="1" x14ac:dyDescent="0.2">
      <c r="A52" s="105"/>
      <c r="B52" s="106"/>
      <c r="C52" s="6" t="s">
        <v>39</v>
      </c>
      <c r="D52" s="9">
        <f>-13467.89-68000</f>
        <v>-81467.89</v>
      </c>
      <c r="E52" s="78" t="s">
        <v>108</v>
      </c>
      <c r="J52" s="3"/>
      <c r="K52" s="3"/>
    </row>
    <row r="53" spans="1:11" ht="31.5" hidden="1" customHeight="1" x14ac:dyDescent="0.2">
      <c r="A53" s="101"/>
      <c r="B53" s="102"/>
      <c r="C53" s="6" t="s">
        <v>72</v>
      </c>
      <c r="D53" s="9"/>
      <c r="E53" s="76"/>
      <c r="J53" s="3"/>
      <c r="K53" s="3"/>
    </row>
    <row r="54" spans="1:11" ht="24" customHeight="1" x14ac:dyDescent="0.2">
      <c r="A54" s="99" t="s">
        <v>40</v>
      </c>
      <c r="B54" s="100"/>
      <c r="C54" s="37" t="s">
        <v>112</v>
      </c>
      <c r="D54" s="9">
        <v>492106.3</v>
      </c>
      <c r="E54" s="103" t="s">
        <v>111</v>
      </c>
      <c r="J54" s="3"/>
      <c r="K54" s="3"/>
    </row>
    <row r="55" spans="1:11" ht="23.25" customHeight="1" x14ac:dyDescent="0.2">
      <c r="A55" s="101"/>
      <c r="B55" s="102"/>
      <c r="C55" s="37" t="s">
        <v>107</v>
      </c>
      <c r="D55" s="9">
        <v>210902.7</v>
      </c>
      <c r="E55" s="118"/>
      <c r="J55" s="3"/>
      <c r="K55" s="3"/>
    </row>
    <row r="56" spans="1:11" ht="21" customHeight="1" x14ac:dyDescent="0.2">
      <c r="A56" s="14"/>
      <c r="B56" s="15"/>
      <c r="C56" s="16"/>
      <c r="D56" s="17">
        <f>SUM(D35:D55)</f>
        <v>953435</v>
      </c>
      <c r="E56" s="18"/>
      <c r="J56" s="3"/>
      <c r="K56" s="19"/>
    </row>
    <row r="57" spans="1:11" ht="7.5" customHeight="1" x14ac:dyDescent="0.2">
      <c r="A57" s="20"/>
      <c r="B57" s="20"/>
      <c r="C57" s="21"/>
      <c r="D57" s="21"/>
      <c r="E57" s="21"/>
      <c r="J57" s="3"/>
      <c r="K57" s="19"/>
    </row>
    <row r="58" spans="1:11" ht="16.350000000000001" customHeight="1" x14ac:dyDescent="0.25">
      <c r="A58" s="22" t="s">
        <v>31</v>
      </c>
      <c r="B58" s="22"/>
      <c r="C58" s="22"/>
      <c r="D58" s="22"/>
      <c r="E58" s="22"/>
      <c r="J58" s="3"/>
      <c r="K58" s="3"/>
    </row>
    <row r="59" spans="1:11" ht="16.350000000000001" customHeight="1" x14ac:dyDescent="0.2">
      <c r="A59" s="86" t="s">
        <v>32</v>
      </c>
      <c r="B59" s="87" t="s">
        <v>9</v>
      </c>
      <c r="C59" s="87"/>
      <c r="D59" s="23" t="s">
        <v>2</v>
      </c>
      <c r="E59" s="74" t="s">
        <v>10</v>
      </c>
      <c r="J59" s="3"/>
      <c r="K59" s="3"/>
    </row>
    <row r="60" spans="1:11" ht="16.350000000000001" customHeight="1" x14ac:dyDescent="0.2">
      <c r="A60" s="86"/>
      <c r="B60" s="88">
        <f>34824564.33+356697.09+200000+380000+40000+703009+230426+20000</f>
        <v>36754696.420000002</v>
      </c>
      <c r="C60" s="88"/>
      <c r="D60" s="25">
        <f>34824564.33+3297921.04+356697.09+200000+420000+953435</f>
        <v>40052617.460000001</v>
      </c>
      <c r="E60" s="26">
        <f>D60-B60</f>
        <v>3297921.0399999991</v>
      </c>
      <c r="F60" s="32">
        <f>G60-E60</f>
        <v>0</v>
      </c>
      <c r="G60" s="32">
        <v>3297921.04</v>
      </c>
      <c r="J60" s="3"/>
      <c r="K60" s="3"/>
    </row>
    <row r="61" spans="1:11" ht="19.5" customHeight="1" x14ac:dyDescent="0.2"/>
    <row r="62" spans="1:11" ht="22.5" customHeight="1" x14ac:dyDescent="0.25">
      <c r="A62" s="28" t="s">
        <v>11</v>
      </c>
      <c r="B62" s="28"/>
      <c r="C62" s="28"/>
      <c r="D62" s="29" t="s">
        <v>14</v>
      </c>
    </row>
    <row r="63" spans="1:11" ht="32.25" customHeight="1" x14ac:dyDescent="0.2">
      <c r="A63" s="30"/>
    </row>
    <row r="65513" ht="12.75" customHeight="1" x14ac:dyDescent="0.2"/>
    <row r="65514" ht="12.75" customHeight="1" x14ac:dyDescent="0.2"/>
    <row r="65515" ht="12.75" customHeight="1" x14ac:dyDescent="0.2"/>
    <row r="65516" ht="12.75" customHeight="1" x14ac:dyDescent="0.2"/>
    <row r="65517" ht="12.75" customHeight="1" x14ac:dyDescent="0.2"/>
    <row r="65518" ht="12.75" customHeight="1" x14ac:dyDescent="0.2"/>
    <row r="65519" ht="12.75" customHeight="1" x14ac:dyDescent="0.2"/>
    <row r="65520" ht="12.75" customHeight="1" x14ac:dyDescent="0.2"/>
    <row r="65521" ht="12.75" customHeight="1" x14ac:dyDescent="0.2"/>
    <row r="65522" ht="12.75" customHeight="1" x14ac:dyDescent="0.2"/>
    <row r="65523" ht="12.75" customHeight="1" x14ac:dyDescent="0.2"/>
    <row r="65524" ht="12.75" customHeight="1" x14ac:dyDescent="0.2"/>
    <row r="65525" ht="12.75" customHeight="1" x14ac:dyDescent="0.2"/>
    <row r="65526" ht="12.75" customHeight="1" x14ac:dyDescent="0.2"/>
    <row r="65527" ht="12.75" customHeight="1" x14ac:dyDescent="0.2"/>
    <row r="65528" ht="12.75" customHeight="1" x14ac:dyDescent="0.2"/>
    <row r="65529" ht="12.75" customHeight="1" x14ac:dyDescent="0.2"/>
    <row r="65530" ht="12.75" customHeight="1" x14ac:dyDescent="0.2"/>
    <row r="65531" ht="12.75" customHeight="1" x14ac:dyDescent="0.2"/>
    <row r="65532" ht="12.75" customHeight="1" x14ac:dyDescent="0.2"/>
    <row r="65533" ht="12.75" customHeight="1" x14ac:dyDescent="0.2"/>
    <row r="65534" ht="12.75" customHeight="1" x14ac:dyDescent="0.2"/>
    <row r="65535" ht="12.75" customHeight="1" x14ac:dyDescent="0.2"/>
    <row r="65536" ht="12.75" customHeight="1" x14ac:dyDescent="0.2"/>
    <row r="65537" ht="12.75" customHeight="1" x14ac:dyDescent="0.2"/>
    <row r="65538" ht="12.75" customHeight="1" x14ac:dyDescent="0.2"/>
    <row r="65539" ht="12.75" customHeight="1" x14ac:dyDescent="0.2"/>
    <row r="65540" ht="12.75" customHeight="1" x14ac:dyDescent="0.2"/>
    <row r="65541" ht="12.75" customHeight="1" x14ac:dyDescent="0.2"/>
    <row r="65542" ht="12.75" customHeight="1" x14ac:dyDescent="0.2"/>
    <row r="65543" ht="12.75" customHeight="1" x14ac:dyDescent="0.2"/>
    <row r="65544" ht="12.75" customHeight="1" x14ac:dyDescent="0.2"/>
    <row r="65545" ht="12.75" customHeight="1" x14ac:dyDescent="0.2"/>
    <row r="65546" ht="12.75" customHeight="1" x14ac:dyDescent="0.2"/>
    <row r="65547" ht="12.75" customHeight="1" x14ac:dyDescent="0.2"/>
    <row r="65548" ht="12.75" customHeight="1" x14ac:dyDescent="0.2"/>
  </sheetData>
  <sheetProtection selectLockedCells="1" selectUnlockedCells="1"/>
  <mergeCells count="44">
    <mergeCell ref="A51:B53"/>
    <mergeCell ref="A54:B55"/>
    <mergeCell ref="E54:E55"/>
    <mergeCell ref="A59:A60"/>
    <mergeCell ref="B59:C59"/>
    <mergeCell ref="B60:C60"/>
    <mergeCell ref="B20:D20"/>
    <mergeCell ref="A49:B50"/>
    <mergeCell ref="A42:B42"/>
    <mergeCell ref="A43:B45"/>
    <mergeCell ref="A46:B46"/>
    <mergeCell ref="A47:B48"/>
    <mergeCell ref="A34:B34"/>
    <mergeCell ref="A35:B37"/>
    <mergeCell ref="B22:D22"/>
    <mergeCell ref="B23:D23"/>
    <mergeCell ref="A24:D24"/>
    <mergeCell ref="A26:E26"/>
    <mergeCell ref="A32:E32"/>
    <mergeCell ref="A33:E33"/>
    <mergeCell ref="B21:D21"/>
    <mergeCell ref="E49:E50"/>
    <mergeCell ref="E36:E37"/>
    <mergeCell ref="A38:B38"/>
    <mergeCell ref="A39:B39"/>
    <mergeCell ref="A40:B41"/>
    <mergeCell ref="E40:E41"/>
    <mergeCell ref="B15:D15"/>
    <mergeCell ref="B16:D16"/>
    <mergeCell ref="B17:D17"/>
    <mergeCell ref="B18:D18"/>
    <mergeCell ref="B19:D19"/>
    <mergeCell ref="A13:E13"/>
    <mergeCell ref="A1:E1"/>
    <mergeCell ref="A2:E2"/>
    <mergeCell ref="A3:E3"/>
    <mergeCell ref="A4:E4"/>
    <mergeCell ref="A5:E5"/>
    <mergeCell ref="A6:E6"/>
    <mergeCell ref="A7:E7"/>
    <mergeCell ref="A8:E8"/>
    <mergeCell ref="A9:E9"/>
    <mergeCell ref="A10:E10"/>
    <mergeCell ref="A12:E12"/>
  </mergeCells>
  <pageMargins left="0.78740157480314965" right="0.43307086614173229" top="0.78740157480314965" bottom="0.78740157480314965" header="0.51181102362204722" footer="0.51181102362204722"/>
  <pageSetup paperSize="9" scale="92" firstPageNumber="0" fitToHeight="2" orientation="portrait" r:id="rId1"/>
  <headerFooter alignWithMargins="0"/>
  <rowBreaks count="1" manualBreakCount="1">
    <brk id="29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527"/>
  <sheetViews>
    <sheetView tabSelected="1" topLeftCell="A24" zoomScaleNormal="100" workbookViewId="0">
      <selection activeCell="D40" sqref="D40"/>
    </sheetView>
  </sheetViews>
  <sheetFormatPr defaultRowHeight="70.150000000000006" customHeight="1" x14ac:dyDescent="0.2"/>
  <cols>
    <col min="1" max="1" width="20.42578125" customWidth="1"/>
    <col min="2" max="2" width="9.85546875" customWidth="1"/>
    <col min="3" max="3" width="22.42578125" customWidth="1"/>
    <col min="4" max="4" width="20" customWidth="1"/>
    <col min="5" max="5" width="26.140625" customWidth="1"/>
    <col min="6" max="6" width="15.7109375" customWidth="1"/>
    <col min="7" max="7" width="15.42578125" customWidth="1"/>
    <col min="8" max="8" width="13.85546875" customWidth="1"/>
    <col min="9" max="9" width="27" customWidth="1"/>
    <col min="10" max="10" width="14.42578125" style="27" customWidth="1"/>
    <col min="11" max="11" width="10.7109375" customWidth="1"/>
  </cols>
  <sheetData>
    <row r="1" spans="1:11" ht="12.75" customHeight="1" x14ac:dyDescent="0.2">
      <c r="A1" s="90" t="s">
        <v>0</v>
      </c>
      <c r="B1" s="90"/>
      <c r="C1" s="90"/>
      <c r="D1" s="90"/>
      <c r="E1" s="90"/>
      <c r="J1" s="1"/>
      <c r="K1" s="1"/>
    </row>
    <row r="2" spans="1:11" ht="26.25" customHeight="1" x14ac:dyDescent="0.2">
      <c r="A2" s="90" t="s">
        <v>1</v>
      </c>
      <c r="B2" s="90"/>
      <c r="C2" s="90"/>
      <c r="D2" s="90"/>
      <c r="E2" s="90"/>
      <c r="J2" s="1"/>
      <c r="K2" s="1"/>
    </row>
    <row r="3" spans="1:11" ht="50.25" customHeight="1" x14ac:dyDescent="0.2">
      <c r="A3" s="91" t="s">
        <v>23</v>
      </c>
      <c r="B3" s="91"/>
      <c r="C3" s="91"/>
      <c r="D3" s="91"/>
      <c r="E3" s="91"/>
      <c r="J3" s="1"/>
      <c r="K3" s="1"/>
    </row>
    <row r="4" spans="1:11" ht="19.5" customHeight="1" x14ac:dyDescent="0.2">
      <c r="A4" s="89" t="s">
        <v>24</v>
      </c>
      <c r="B4" s="89"/>
      <c r="C4" s="89"/>
      <c r="D4" s="89"/>
      <c r="E4" s="89"/>
      <c r="J4" s="1"/>
      <c r="K4" s="1"/>
    </row>
    <row r="5" spans="1:11" ht="48.75" customHeight="1" x14ac:dyDescent="0.2">
      <c r="A5" s="89" t="s">
        <v>25</v>
      </c>
      <c r="B5" s="89"/>
      <c r="C5" s="89"/>
      <c r="D5" s="89"/>
      <c r="E5" s="89"/>
      <c r="J5" s="1"/>
      <c r="K5" s="1"/>
    </row>
    <row r="6" spans="1:11" ht="33" customHeight="1" x14ac:dyDescent="0.2">
      <c r="A6" s="89" t="s">
        <v>26</v>
      </c>
      <c r="B6" s="89"/>
      <c r="C6" s="89"/>
      <c r="D6" s="89"/>
      <c r="E6" s="89"/>
      <c r="J6" s="1"/>
      <c r="K6" s="1"/>
    </row>
    <row r="7" spans="1:11" ht="66.75" customHeight="1" x14ac:dyDescent="0.2">
      <c r="A7" s="89" t="s">
        <v>27</v>
      </c>
      <c r="B7" s="89"/>
      <c r="C7" s="89"/>
      <c r="D7" s="89"/>
      <c r="E7" s="89"/>
      <c r="J7" s="1"/>
      <c r="K7" s="1"/>
    </row>
    <row r="8" spans="1:11" ht="63" customHeight="1" x14ac:dyDescent="0.2">
      <c r="A8" s="89" t="s">
        <v>28</v>
      </c>
      <c r="B8" s="89"/>
      <c r="C8" s="89"/>
      <c r="D8" s="89"/>
      <c r="E8" s="89"/>
      <c r="J8" s="1"/>
      <c r="K8" s="1"/>
    </row>
    <row r="9" spans="1:11" ht="29.25" customHeight="1" x14ac:dyDescent="0.2">
      <c r="A9" s="89" t="s">
        <v>29</v>
      </c>
      <c r="B9" s="89"/>
      <c r="C9" s="89"/>
      <c r="D9" s="89"/>
      <c r="E9" s="89"/>
      <c r="J9" s="1"/>
      <c r="K9" s="1"/>
    </row>
    <row r="10" spans="1:11" ht="45.75" customHeight="1" x14ac:dyDescent="0.2">
      <c r="A10" s="89" t="s">
        <v>30</v>
      </c>
      <c r="B10" s="89"/>
      <c r="C10" s="89"/>
      <c r="D10" s="89"/>
      <c r="E10" s="89"/>
      <c r="J10" s="1"/>
      <c r="K10" s="1"/>
    </row>
    <row r="11" spans="1:11" ht="16.5" customHeight="1" x14ac:dyDescent="0.2">
      <c r="A11" s="79"/>
      <c r="B11" s="79"/>
      <c r="C11" s="79"/>
      <c r="D11" s="79"/>
      <c r="E11" s="79"/>
      <c r="J11" s="1"/>
      <c r="K11" s="1"/>
    </row>
    <row r="12" spans="1:11" ht="13.5" customHeight="1" x14ac:dyDescent="0.2">
      <c r="A12" s="94" t="s">
        <v>9</v>
      </c>
      <c r="B12" s="94"/>
      <c r="C12" s="94"/>
      <c r="D12" s="94"/>
      <c r="E12" s="94"/>
      <c r="J12" s="1"/>
      <c r="K12" s="1"/>
    </row>
    <row r="13" spans="1:11" ht="27.75" customHeight="1" x14ac:dyDescent="0.2">
      <c r="A13" s="119" t="s">
        <v>63</v>
      </c>
      <c r="B13" s="119"/>
      <c r="C13" s="119"/>
      <c r="D13" s="119"/>
      <c r="E13" s="119"/>
      <c r="J13" s="1"/>
      <c r="K13" s="1"/>
    </row>
    <row r="14" spans="1:11" ht="15" customHeight="1" x14ac:dyDescent="0.2">
      <c r="A14" s="83"/>
      <c r="B14" s="83"/>
      <c r="C14" s="83"/>
      <c r="D14" s="83"/>
      <c r="E14" s="83"/>
      <c r="J14" s="1"/>
      <c r="K14" s="1"/>
    </row>
    <row r="15" spans="1:11" ht="31.5" customHeight="1" x14ac:dyDescent="0.2">
      <c r="A15" s="51" t="s">
        <v>64</v>
      </c>
      <c r="B15" s="123" t="s">
        <v>65</v>
      </c>
      <c r="C15" s="124"/>
      <c r="D15" s="125"/>
      <c r="E15" s="44">
        <f>E16</f>
        <v>280030.5</v>
      </c>
      <c r="J15" s="1"/>
      <c r="K15" s="1"/>
    </row>
    <row r="16" spans="1:11" ht="26.25" customHeight="1" x14ac:dyDescent="0.2">
      <c r="A16" s="45" t="s">
        <v>66</v>
      </c>
      <c r="B16" s="120" t="s">
        <v>67</v>
      </c>
      <c r="C16" s="121"/>
      <c r="D16" s="122"/>
      <c r="E16" s="46">
        <f>E17+E18</f>
        <v>280030.5</v>
      </c>
      <c r="J16" s="1"/>
      <c r="K16" s="1"/>
    </row>
    <row r="17" spans="1:11" ht="40.5" customHeight="1" x14ac:dyDescent="0.2">
      <c r="A17" s="45"/>
      <c r="B17" s="109" t="s">
        <v>115</v>
      </c>
      <c r="C17" s="110"/>
      <c r="D17" s="111"/>
      <c r="E17" s="47">
        <v>69127.8</v>
      </c>
      <c r="J17" s="1"/>
      <c r="K17" s="1"/>
    </row>
    <row r="18" spans="1:11" ht="38.25" customHeight="1" x14ac:dyDescent="0.2">
      <c r="A18" s="45"/>
      <c r="B18" s="109" t="s">
        <v>116</v>
      </c>
      <c r="C18" s="110"/>
      <c r="D18" s="111"/>
      <c r="E18" s="47">
        <v>210902.7</v>
      </c>
      <c r="J18" s="1"/>
      <c r="K18" s="1"/>
    </row>
    <row r="19" spans="1:11" ht="15" customHeight="1" x14ac:dyDescent="0.2">
      <c r="A19" s="113" t="s">
        <v>68</v>
      </c>
      <c r="B19" s="114"/>
      <c r="C19" s="114"/>
      <c r="D19" s="115"/>
      <c r="E19" s="48">
        <f>E15</f>
        <v>280030.5</v>
      </c>
      <c r="J19" s="1"/>
      <c r="K19" s="1"/>
    </row>
    <row r="20" spans="1:11" ht="15" customHeight="1" x14ac:dyDescent="0.2">
      <c r="A20" s="49"/>
      <c r="B20" s="49"/>
      <c r="C20" s="49"/>
      <c r="D20" s="49"/>
      <c r="E20" s="50"/>
      <c r="J20" s="1"/>
      <c r="K20" s="1"/>
    </row>
    <row r="21" spans="1:11" ht="48.75" customHeight="1" x14ac:dyDescent="0.2">
      <c r="A21" s="116" t="s">
        <v>78</v>
      </c>
      <c r="B21" s="116"/>
      <c r="C21" s="116"/>
      <c r="D21" s="116"/>
      <c r="E21" s="116"/>
      <c r="J21" s="1"/>
      <c r="K21" s="1"/>
    </row>
    <row r="22" spans="1:11" ht="27.75" hidden="1" customHeight="1" x14ac:dyDescent="0.2">
      <c r="A22" s="83"/>
      <c r="B22" s="83"/>
      <c r="C22" s="83"/>
      <c r="D22" s="83"/>
      <c r="E22" s="83"/>
      <c r="J22" s="1"/>
      <c r="K22" s="1"/>
    </row>
    <row r="23" spans="1:11" ht="13.5" customHeight="1" x14ac:dyDescent="0.2">
      <c r="A23" s="83"/>
      <c r="B23" s="83"/>
      <c r="C23" s="83"/>
      <c r="D23" s="83"/>
      <c r="E23" s="83"/>
      <c r="J23" s="1"/>
      <c r="K23" s="1"/>
    </row>
    <row r="24" spans="1:11" ht="18.75" customHeight="1" x14ac:dyDescent="0.2">
      <c r="A24" s="83"/>
      <c r="B24" s="83"/>
      <c r="C24" s="83"/>
      <c r="D24" s="83"/>
      <c r="E24" s="83"/>
      <c r="J24" s="1"/>
      <c r="K24" s="1"/>
    </row>
    <row r="25" spans="1:11" ht="17.25" hidden="1" customHeight="1" x14ac:dyDescent="0.2">
      <c r="A25" s="83"/>
      <c r="B25" s="83"/>
      <c r="C25" s="83"/>
      <c r="D25" s="83"/>
      <c r="E25" s="83"/>
      <c r="J25" s="1"/>
      <c r="K25" s="1"/>
    </row>
    <row r="26" spans="1:11" ht="13.5" hidden="1" customHeight="1" x14ac:dyDescent="0.2">
      <c r="A26" s="2"/>
      <c r="B26" s="2"/>
      <c r="C26" s="2"/>
      <c r="D26" s="2"/>
      <c r="E26" s="2"/>
      <c r="J26" s="1"/>
      <c r="K26" s="1"/>
    </row>
    <row r="27" spans="1:11" ht="13.5" customHeight="1" x14ac:dyDescent="0.2">
      <c r="A27" s="94" t="s">
        <v>2</v>
      </c>
      <c r="B27" s="94"/>
      <c r="C27" s="94"/>
      <c r="D27" s="94"/>
      <c r="E27" s="94"/>
      <c r="J27" s="3"/>
      <c r="K27" s="3"/>
    </row>
    <row r="28" spans="1:11" ht="69" customHeight="1" x14ac:dyDescent="0.2">
      <c r="A28" s="95" t="s">
        <v>119</v>
      </c>
      <c r="B28" s="95"/>
      <c r="C28" s="95"/>
      <c r="D28" s="95"/>
      <c r="E28" s="95"/>
      <c r="J28" s="3"/>
      <c r="K28" s="3"/>
    </row>
    <row r="29" spans="1:11" ht="30.75" customHeight="1" x14ac:dyDescent="0.2">
      <c r="A29" s="140" t="s">
        <v>3</v>
      </c>
      <c r="B29" s="141"/>
      <c r="C29" s="4" t="s">
        <v>4</v>
      </c>
      <c r="D29" s="80" t="s">
        <v>5</v>
      </c>
      <c r="E29" s="80" t="s">
        <v>6</v>
      </c>
      <c r="J29" s="3"/>
      <c r="K29" s="3"/>
    </row>
    <row r="30" spans="1:11" ht="48.75" customHeight="1" x14ac:dyDescent="0.2">
      <c r="A30" s="99" t="s">
        <v>12</v>
      </c>
      <c r="B30" s="100"/>
      <c r="C30" s="6" t="s">
        <v>59</v>
      </c>
      <c r="D30" s="7">
        <v>54900</v>
      </c>
      <c r="E30" s="81" t="s">
        <v>120</v>
      </c>
      <c r="J30" s="3"/>
      <c r="K30" s="3"/>
    </row>
    <row r="31" spans="1:11" ht="62.25" customHeight="1" x14ac:dyDescent="0.2">
      <c r="A31" s="148" t="s">
        <v>121</v>
      </c>
      <c r="B31" s="149"/>
      <c r="C31" s="13" t="s">
        <v>75</v>
      </c>
      <c r="D31" s="9">
        <v>-54900</v>
      </c>
      <c r="E31" s="70" t="s">
        <v>122</v>
      </c>
      <c r="J31" s="3"/>
      <c r="K31" s="3"/>
    </row>
    <row r="32" spans="1:11" ht="51.75" customHeight="1" x14ac:dyDescent="0.2">
      <c r="A32" s="138" t="s">
        <v>74</v>
      </c>
      <c r="B32" s="139"/>
      <c r="C32" s="13" t="s">
        <v>117</v>
      </c>
      <c r="D32" s="9">
        <v>69127.8</v>
      </c>
      <c r="E32" s="70" t="s">
        <v>104</v>
      </c>
      <c r="J32" s="3"/>
      <c r="K32" s="3"/>
    </row>
    <row r="33" spans="1:11" ht="31.5" hidden="1" customHeight="1" x14ac:dyDescent="0.2">
      <c r="A33" s="101"/>
      <c r="B33" s="102"/>
      <c r="C33" s="6" t="s">
        <v>72</v>
      </c>
      <c r="D33" s="9"/>
      <c r="E33" s="84"/>
      <c r="J33" s="3"/>
      <c r="K33" s="3"/>
    </row>
    <row r="34" spans="1:11" ht="62.25" customHeight="1" x14ac:dyDescent="0.2">
      <c r="A34" s="148" t="s">
        <v>121</v>
      </c>
      <c r="B34" s="149"/>
      <c r="C34" s="37" t="s">
        <v>118</v>
      </c>
      <c r="D34" s="9">
        <v>210902.7</v>
      </c>
      <c r="E34" s="70" t="s">
        <v>111</v>
      </c>
      <c r="J34" s="3"/>
      <c r="K34" s="3"/>
    </row>
    <row r="35" spans="1:11" ht="21" customHeight="1" x14ac:dyDescent="0.2">
      <c r="A35" s="14"/>
      <c r="B35" s="15"/>
      <c r="C35" s="16"/>
      <c r="D35" s="17">
        <f>SUM(D30:D34)</f>
        <v>280030.5</v>
      </c>
      <c r="E35" s="18"/>
      <c r="J35" s="3"/>
      <c r="K35" s="19"/>
    </row>
    <row r="36" spans="1:11" ht="7.5" customHeight="1" x14ac:dyDescent="0.2">
      <c r="A36" s="20"/>
      <c r="B36" s="20"/>
      <c r="C36" s="21"/>
      <c r="D36" s="21"/>
      <c r="E36" s="21"/>
      <c r="J36" s="3"/>
      <c r="K36" s="19"/>
    </row>
    <row r="37" spans="1:11" ht="16.350000000000001" customHeight="1" x14ac:dyDescent="0.25">
      <c r="A37" s="22" t="s">
        <v>31</v>
      </c>
      <c r="B37" s="22"/>
      <c r="C37" s="22"/>
      <c r="D37" s="22"/>
      <c r="E37" s="22"/>
      <c r="J37" s="3"/>
      <c r="K37" s="3"/>
    </row>
    <row r="38" spans="1:11" ht="16.350000000000001" customHeight="1" x14ac:dyDescent="0.2">
      <c r="A38" s="146" t="s">
        <v>32</v>
      </c>
      <c r="B38" s="144" t="s">
        <v>9</v>
      </c>
      <c r="C38" s="145"/>
      <c r="D38" s="23" t="s">
        <v>2</v>
      </c>
      <c r="E38" s="82" t="s">
        <v>10</v>
      </c>
      <c r="J38" s="3"/>
      <c r="K38" s="3"/>
    </row>
    <row r="39" spans="1:11" ht="16.350000000000001" customHeight="1" x14ac:dyDescent="0.2">
      <c r="A39" s="147"/>
      <c r="B39" s="142">
        <f>34824564.33+356697.09+200000+380000+40000+703009+230426+20000+280030.5</f>
        <v>37034726.920000002</v>
      </c>
      <c r="C39" s="143"/>
      <c r="D39" s="25">
        <f>34824564.33+3297921.04+356697.09+200000+420000+953435+280030.5</f>
        <v>40332647.960000001</v>
      </c>
      <c r="E39" s="26">
        <f>D39-B39</f>
        <v>3297921.0399999991</v>
      </c>
      <c r="F39" s="32">
        <f>G39-E39</f>
        <v>0</v>
      </c>
      <c r="G39" s="32">
        <v>3297921.04</v>
      </c>
      <c r="J39" s="3"/>
      <c r="K39" s="3"/>
    </row>
    <row r="40" spans="1:11" ht="19.5" customHeight="1" x14ac:dyDescent="0.2"/>
    <row r="41" spans="1:11" ht="22.5" customHeight="1" x14ac:dyDescent="0.25">
      <c r="A41" s="28" t="s">
        <v>11</v>
      </c>
      <c r="B41" s="28"/>
      <c r="C41" s="28"/>
      <c r="D41" s="29" t="s">
        <v>14</v>
      </c>
    </row>
    <row r="42" spans="1:11" ht="32.25" customHeight="1" x14ac:dyDescent="0.2">
      <c r="A42" s="30"/>
    </row>
    <row r="65492" ht="12.75" customHeight="1" x14ac:dyDescent="0.2"/>
    <row r="65493" ht="12.75" customHeight="1" x14ac:dyDescent="0.2"/>
    <row r="65494" ht="12.75" customHeight="1" x14ac:dyDescent="0.2"/>
    <row r="65495" ht="12.75" customHeight="1" x14ac:dyDescent="0.2"/>
    <row r="65496" ht="12.75" customHeight="1" x14ac:dyDescent="0.2"/>
    <row r="65497" ht="12.75" customHeight="1" x14ac:dyDescent="0.2"/>
    <row r="65498" ht="12.75" customHeight="1" x14ac:dyDescent="0.2"/>
    <row r="65499" ht="12.75" customHeight="1" x14ac:dyDescent="0.2"/>
    <row r="65500" ht="12.75" customHeight="1" x14ac:dyDescent="0.2"/>
    <row r="65501" ht="12.75" customHeight="1" x14ac:dyDescent="0.2"/>
    <row r="65502" ht="12.75" customHeight="1" x14ac:dyDescent="0.2"/>
    <row r="65503" ht="12.75" customHeight="1" x14ac:dyDescent="0.2"/>
    <row r="65504" ht="12.75" customHeight="1" x14ac:dyDescent="0.2"/>
    <row r="65505" ht="12.75" customHeight="1" x14ac:dyDescent="0.2"/>
    <row r="65506" ht="12.75" customHeight="1" x14ac:dyDescent="0.2"/>
    <row r="65507" ht="12.75" customHeight="1" x14ac:dyDescent="0.2"/>
    <row r="65508" ht="12.75" customHeight="1" x14ac:dyDescent="0.2"/>
    <row r="65509" ht="12.75" customHeight="1" x14ac:dyDescent="0.2"/>
    <row r="65510" ht="12.75" customHeight="1" x14ac:dyDescent="0.2"/>
    <row r="65511" ht="12.75" customHeight="1" x14ac:dyDescent="0.2"/>
    <row r="65512" ht="12.75" customHeight="1" x14ac:dyDescent="0.2"/>
    <row r="65513" ht="12.75" customHeight="1" x14ac:dyDescent="0.2"/>
    <row r="65514" ht="12.75" customHeight="1" x14ac:dyDescent="0.2"/>
    <row r="65515" ht="12.75" customHeight="1" x14ac:dyDescent="0.2"/>
    <row r="65516" ht="12.75" customHeight="1" x14ac:dyDescent="0.2"/>
    <row r="65517" ht="12.75" customHeight="1" x14ac:dyDescent="0.2"/>
    <row r="65518" ht="12.75" customHeight="1" x14ac:dyDescent="0.2"/>
    <row r="65519" ht="12.75" customHeight="1" x14ac:dyDescent="0.2"/>
    <row r="65520" ht="12.75" customHeight="1" x14ac:dyDescent="0.2"/>
    <row r="65521" ht="12.75" customHeight="1" x14ac:dyDescent="0.2"/>
    <row r="65522" ht="12.75" customHeight="1" x14ac:dyDescent="0.2"/>
    <row r="65523" ht="12.75" customHeight="1" x14ac:dyDescent="0.2"/>
    <row r="65524" ht="12.75" customHeight="1" x14ac:dyDescent="0.2"/>
    <row r="65525" ht="12.75" customHeight="1" x14ac:dyDescent="0.2"/>
    <row r="65526" ht="12.75" customHeight="1" x14ac:dyDescent="0.2"/>
    <row r="65527" ht="12.75" customHeight="1" x14ac:dyDescent="0.2"/>
  </sheetData>
  <sheetProtection selectLockedCells="1" selectUnlockedCells="1"/>
  <mergeCells count="29">
    <mergeCell ref="A33:B33"/>
    <mergeCell ref="A38:A39"/>
    <mergeCell ref="B38:C38"/>
    <mergeCell ref="B39:C39"/>
    <mergeCell ref="A31:B31"/>
    <mergeCell ref="A32:B32"/>
    <mergeCell ref="A34:B34"/>
    <mergeCell ref="A28:E28"/>
    <mergeCell ref="A29:B29"/>
    <mergeCell ref="A30:B30"/>
    <mergeCell ref="B18:D18"/>
    <mergeCell ref="A19:D19"/>
    <mergeCell ref="A21:E21"/>
    <mergeCell ref="A27:E27"/>
    <mergeCell ref="B15:D15"/>
    <mergeCell ref="B16:D16"/>
    <mergeCell ref="B17:D17"/>
    <mergeCell ref="A7:E7"/>
    <mergeCell ref="A8:E8"/>
    <mergeCell ref="A9:E9"/>
    <mergeCell ref="A10:E10"/>
    <mergeCell ref="A12:E12"/>
    <mergeCell ref="A13:E13"/>
    <mergeCell ref="A1:E1"/>
    <mergeCell ref="A2:E2"/>
    <mergeCell ref="A3:E3"/>
    <mergeCell ref="A4:E4"/>
    <mergeCell ref="A5:E5"/>
    <mergeCell ref="A6:E6"/>
  </mergeCells>
  <pageMargins left="0.78740157480314965" right="0.43307086614173229" top="0.78740157480314965" bottom="0.78740157480314965" header="0.51181102362204722" footer="0.51181102362204722"/>
  <pageSetup paperSize="9" scale="92" firstPageNumber="0" fitToHeight="2" orientation="portrait" r:id="rId1"/>
  <headerFooter alignWithMargins="0"/>
  <rowBreaks count="1" manualBreakCount="1">
    <brk id="24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01.25</vt:lpstr>
      <vt:lpstr>03.25</vt:lpstr>
      <vt:lpstr>04.25</vt:lpstr>
      <vt:lpstr>05.25</vt:lpstr>
      <vt:lpstr>06.25</vt:lpstr>
      <vt:lpstr>'01.25'!Область_печати</vt:lpstr>
      <vt:lpstr>'03.25'!Область_печати</vt:lpstr>
      <vt:lpstr>'04.25'!Область_печати</vt:lpstr>
      <vt:lpstr>'05.25'!Область_печати</vt:lpstr>
      <vt:lpstr>'06.25'!Область_печати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</dc:creator>
  <cp:lastModifiedBy>MolchanovaIS</cp:lastModifiedBy>
  <cp:lastPrinted>2025-04-29T10:25:15Z</cp:lastPrinted>
  <dcterms:created xsi:type="dcterms:W3CDTF">2022-01-27T10:02:56Z</dcterms:created>
  <dcterms:modified xsi:type="dcterms:W3CDTF">2025-06-05T15:46:02Z</dcterms:modified>
</cp:coreProperties>
</file>